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40" yWindow="330" windowWidth="19320" windowHeight="9975"/>
  </bookViews>
  <sheets>
    <sheet name="MF LFs no gas collection" sheetId="1" r:id="rId1"/>
    <sheet name="MF LFs with gas collection" sheetId="6" r:id="rId2"/>
    <sheet name="Table HH-4 Oxidation Fractions" sheetId="7" r:id="rId3"/>
  </sheets>
  <calcPr calcId="145621"/>
</workbook>
</file>

<file path=xl/calcChain.xml><?xml version="1.0" encoding="utf-8"?>
<calcChain xmlns="http://schemas.openxmlformats.org/spreadsheetml/2006/main">
  <c r="B3" i="6" l="1"/>
  <c r="C83" i="6"/>
  <c r="C52" i="6"/>
  <c r="C51" i="6" l="1"/>
  <c r="G64" i="6"/>
  <c r="G63" i="6"/>
  <c r="G62" i="6"/>
  <c r="G61" i="6"/>
  <c r="G60" i="6"/>
  <c r="G59" i="6"/>
  <c r="G58" i="6"/>
  <c r="G57" i="6"/>
  <c r="G56" i="6"/>
  <c r="G55" i="6"/>
  <c r="D14" i="6" l="1"/>
  <c r="C66" i="6"/>
  <c r="E20" i="6" l="1"/>
  <c r="D20" i="6"/>
  <c r="A31" i="1"/>
  <c r="D31" i="1" s="1"/>
  <c r="F59" i="6" l="1"/>
  <c r="F60" i="6"/>
  <c r="F61" i="6"/>
  <c r="F62" i="6"/>
  <c r="F63" i="6"/>
  <c r="F64" i="6"/>
  <c r="E56" i="6"/>
  <c r="F56" i="6" s="1"/>
  <c r="E57" i="6"/>
  <c r="F57" i="6" s="1"/>
  <c r="E58" i="6"/>
  <c r="F58" i="6" s="1"/>
  <c r="E59" i="6"/>
  <c r="E60" i="6"/>
  <c r="E61" i="6"/>
  <c r="E62" i="6"/>
  <c r="E63" i="6"/>
  <c r="E64" i="6"/>
  <c r="E55" i="6"/>
  <c r="F55" i="6" s="1"/>
  <c r="F66" i="6" l="1"/>
  <c r="D26" i="6" s="1"/>
  <c r="B4" i="6"/>
  <c r="B4" i="1"/>
  <c r="D34" i="6" l="1"/>
</calcChain>
</file>

<file path=xl/sharedStrings.xml><?xml version="1.0" encoding="utf-8"?>
<sst xmlns="http://schemas.openxmlformats.org/spreadsheetml/2006/main" count="90" uniqueCount="70">
  <si>
    <t>Facility Name:</t>
  </si>
  <si>
    <t>Reporter Name:</t>
  </si>
  <si>
    <t>Unit Type:</t>
  </si>
  <si>
    <t>Municipal Solid Waste Landfill</t>
  </si>
  <si>
    <t xml:space="preserve">Version   </t>
  </si>
  <si>
    <t xml:space="preserve">Today's date   </t>
  </si>
  <si>
    <t>Unit Name/ ID:</t>
  </si>
  <si>
    <t>Reporting Period:</t>
  </si>
  <si>
    <t>Comments:</t>
  </si>
  <si>
    <t>Input Data</t>
  </si>
  <si>
    <t>OPTIONAL SPREADSHEET FOR FACILITY RECORDKEEPING PURPOSES</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</si>
  <si>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</si>
  <si>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t xml:space="preserve">[SArea] </t>
    </r>
    <r>
      <rPr>
        <sz val="11"/>
        <rFont val="Arial"/>
        <family val="2"/>
      </rPr>
      <t>= The surface area of the landfill containing waste at the beginning of the reporting year (square meters, m</t>
    </r>
    <r>
      <rPr>
        <vertAlign val="superscript"/>
        <sz val="11"/>
        <rFont val="Arial"/>
        <family val="2"/>
      </rPr>
      <t>2</t>
    </r>
    <r>
      <rPr>
        <sz val="11"/>
        <rFont val="Arial"/>
        <family val="2"/>
      </rPr>
      <t>).</t>
    </r>
  </si>
  <si>
    <r>
      <t>[G</t>
    </r>
    <r>
      <rPr>
        <b/>
        <vertAlign val="subscript"/>
        <sz val="11"/>
        <rFont val="Arial"/>
        <family val="2"/>
      </rPr>
      <t>CH4</t>
    </r>
    <r>
      <rPr>
        <b/>
        <sz val="11"/>
        <rFont val="Arial"/>
        <family val="2"/>
      </rPr>
      <t xml:space="preserve">] </t>
    </r>
    <r>
      <rPr>
        <sz val="11"/>
        <rFont val="Arial"/>
        <family val="2"/>
      </rPr>
      <t xml:space="preserve">= Modeled methane generation rate in the reporting year from Equation HH-1 from subpart HH of this part or Equation TT-1 of subpart TT of this part, as applicable.  </t>
    </r>
  </si>
  <si>
    <r>
      <t xml:space="preserve">[MF] </t>
    </r>
    <r>
      <rPr>
        <sz val="11"/>
        <rFont val="Arial"/>
        <family val="2"/>
      </rPr>
      <t>= Methane flux rate from the landfill in the reporting year (grams per square meter per day, g/m</t>
    </r>
    <r>
      <rPr>
        <vertAlign val="superscript"/>
        <sz val="11"/>
        <rFont val="Arial"/>
        <family val="2"/>
      </rPr>
      <t>2</t>
    </r>
    <r>
      <rPr>
        <sz val="11"/>
        <rFont val="Arial"/>
        <family val="2"/>
      </rPr>
      <t>/d).</t>
    </r>
  </si>
  <si>
    <r>
      <t xml:space="preserve">[MF] </t>
    </r>
    <r>
      <rPr>
        <sz val="11"/>
        <rFont val="Arial"/>
        <family val="2"/>
      </rPr>
      <t>= Methane flux rate from the landfill in the reporting year (g/m</t>
    </r>
    <r>
      <rPr>
        <vertAlign val="superscript"/>
        <sz val="11"/>
        <rFont val="Arial"/>
        <family val="2"/>
      </rPr>
      <t>2</t>
    </r>
    <r>
      <rPr>
        <sz val="11"/>
        <rFont val="Arial"/>
        <family val="2"/>
      </rPr>
      <t>/d).</t>
    </r>
  </si>
  <si>
    <t>DO NOT SUBMIT THIS WORKSHEET TO EPA - FOR FACILITY RECORDS ONLY</t>
  </si>
  <si>
    <r>
      <t>[N]</t>
    </r>
    <r>
      <rPr>
        <sz val="11"/>
        <rFont val="Arial"/>
        <family val="2"/>
      </rPr>
      <t xml:space="preserve"> = Number of measurement locations </t>
    </r>
  </si>
  <si>
    <r>
      <t>[TotAnnualHrs]</t>
    </r>
    <r>
      <rPr>
        <sz val="11"/>
        <rFont val="Arial"/>
        <family val="2"/>
      </rPr>
      <t xml:space="preserve"> = The total number of hours in the reporting year (hours)
Enter 8,760 (or 8,784 for leap year)</t>
    </r>
  </si>
  <si>
    <r>
      <rPr>
        <b/>
        <sz val="11"/>
        <rFont val="Arial"/>
        <family val="2"/>
      </rPr>
      <t>[CE]</t>
    </r>
    <r>
      <rPr>
        <sz val="11"/>
        <rFont val="Arial"/>
        <family val="2"/>
      </rPr>
      <t xml:space="preserve"> = Collection efficiency estimated at landfill, taking into account system coverage, operation, and cover system materials from Table HH-3 of this subpart.  If area by soil cover type information is not available, use default value of 0.75 (CE4 in table HH-3 of this subpart) for all areas under active influence of the collection system.</t>
    </r>
  </si>
  <si>
    <r>
      <t>[n]</t>
    </r>
    <r>
      <rPr>
        <sz val="11"/>
        <rFont val="Arial"/>
        <family val="2"/>
      </rPr>
      <t xml:space="preserve"> = Measurement location index</t>
    </r>
  </si>
  <si>
    <t>Sums</t>
  </si>
  <si>
    <t>Enter data for each measurement location (up to 10)</t>
  </si>
  <si>
    <r>
      <t>[f</t>
    </r>
    <r>
      <rPr>
        <b/>
        <vertAlign val="subscript"/>
        <sz val="11"/>
        <rFont val="Arial"/>
        <family val="2"/>
      </rPr>
      <t>Rec,n</t>
    </r>
    <r>
      <rPr>
        <b/>
        <sz val="11"/>
        <rFont val="Arial"/>
        <family val="2"/>
      </rPr>
      <t>]</t>
    </r>
    <r>
      <rPr>
        <sz val="11"/>
        <rFont val="Arial"/>
        <family val="2"/>
      </rPr>
      <t xml:space="preserve"> = fraction hours recovery system operated for this measurement location.</t>
    </r>
  </si>
  <si>
    <r>
      <t>[CollOpHrs,</t>
    </r>
    <r>
      <rPr>
        <b/>
        <vertAlign val="subscript"/>
        <sz val="11"/>
        <rFont val="Arial"/>
        <family val="2"/>
      </rPr>
      <t>n</t>
    </r>
    <r>
      <rPr>
        <b/>
        <sz val="11"/>
        <rFont val="Arial"/>
        <family val="2"/>
      </rPr>
      <t>]</t>
    </r>
    <r>
      <rPr>
        <sz val="11"/>
        <rFont val="Arial"/>
        <family val="2"/>
      </rPr>
      <t xml:space="preserve"> = collection system operating hours for this measurement location.</t>
    </r>
  </si>
  <si>
    <r>
      <t>[R</t>
    </r>
    <r>
      <rPr>
        <b/>
        <vertAlign val="subscript"/>
        <sz val="11"/>
        <rFont val="Arial"/>
        <family val="2"/>
      </rPr>
      <t>n</t>
    </r>
    <r>
      <rPr>
        <b/>
        <sz val="11"/>
        <rFont val="Arial"/>
        <family val="2"/>
      </rPr>
      <t>/ f</t>
    </r>
    <r>
      <rPr>
        <b/>
        <vertAlign val="subscript"/>
        <sz val="11"/>
        <rFont val="Arial"/>
        <family val="2"/>
      </rPr>
      <t>Rec,n</t>
    </r>
    <r>
      <rPr>
        <b/>
        <sz val="11"/>
        <rFont val="Arial"/>
        <family val="2"/>
      </rPr>
      <t>]</t>
    </r>
  </si>
  <si>
    <t>Not applicable; do not use this area in the calculation</t>
  </si>
  <si>
    <t xml:space="preserve"> If area by soil cover type information is not available, use default value of 0.75 (CE4 in table HH-3 of this subpart) for all areas under active influence </t>
  </si>
  <si>
    <t>of the collection system by entering the total area under active influence of the collection system in the input area for [A4]</t>
  </si>
  <si>
    <t>Landfill gas collection efficiency (Value from Table HH-3)</t>
  </si>
  <si>
    <r>
      <rPr>
        <b/>
        <sz val="11"/>
        <rFont val="Arial"/>
        <family val="2"/>
      </rPr>
      <t>[A1]</t>
    </r>
    <r>
      <rPr>
        <sz val="11"/>
        <rFont val="Arial"/>
        <family val="2"/>
      </rPr>
      <t xml:space="preserve"> = Area with no waste in-place </t>
    </r>
  </si>
  <si>
    <r>
      <rPr>
        <b/>
        <sz val="11"/>
        <rFont val="Arial"/>
        <family val="2"/>
      </rPr>
      <t>[A2]</t>
    </r>
    <r>
      <rPr>
        <sz val="11"/>
        <rFont val="Arial"/>
        <family val="2"/>
      </rPr>
      <t xml:space="preserve"> = Area without active gas collection, regardless of cover type </t>
    </r>
  </si>
  <si>
    <r>
      <rPr>
        <b/>
        <sz val="11"/>
        <rFont val="Arial"/>
        <family val="2"/>
      </rPr>
      <t>[A3]</t>
    </r>
    <r>
      <rPr>
        <sz val="11"/>
        <rFont val="Arial"/>
        <family val="2"/>
      </rPr>
      <t xml:space="preserve"> = Area with daily soil cover and active gas collection</t>
    </r>
  </si>
  <si>
    <r>
      <rPr>
        <b/>
        <sz val="11"/>
        <rFont val="Arial"/>
        <family val="2"/>
      </rPr>
      <t>[A4]</t>
    </r>
    <r>
      <rPr>
        <sz val="11"/>
        <rFont val="Arial"/>
        <family val="2"/>
      </rPr>
      <t xml:space="preserve"> = Area with an intermediate soil cover, or a final soil cover not meeting the criteria for A5 below, and active gas collection</t>
    </r>
  </si>
  <si>
    <r>
      <rPr>
        <b/>
        <sz val="11"/>
        <rFont val="Arial"/>
        <family val="2"/>
      </rPr>
      <t>[A5]</t>
    </r>
    <r>
      <rPr>
        <sz val="11"/>
        <rFont val="Arial"/>
        <family val="2"/>
      </rPr>
      <t xml:space="preserve"> = Area with a final soil cover of 3 feet or thicker of clay and/or geomembrane cover system and active gas collection</t>
    </r>
  </si>
  <si>
    <t>Use this value as CE to calculate the methane flux for Eqns HH-7 and HH-8</t>
  </si>
  <si>
    <r>
      <t>[G</t>
    </r>
    <r>
      <rPr>
        <b/>
        <vertAlign val="subscript"/>
        <sz val="11"/>
        <rFont val="Arial"/>
        <family val="2"/>
      </rPr>
      <t>CH4</t>
    </r>
    <r>
      <rPr>
        <b/>
        <sz val="11"/>
        <rFont val="Arial"/>
        <family val="2"/>
      </rPr>
      <t xml:space="preserve">] </t>
    </r>
    <r>
      <rPr>
        <sz val="11"/>
        <rFont val="Arial"/>
        <family val="2"/>
      </rPr>
      <t>= Modeled methane generation rate in the reporting year from the greater of either the modeled methane generation rate (Equation HH-1 of subpart HH or Equation TT-1 of subpart TT, metric tons CH</t>
    </r>
    <r>
      <rPr>
        <vertAlign val="subscript"/>
        <sz val="11"/>
        <rFont val="Arial"/>
        <family val="2"/>
      </rPr>
      <t>4</t>
    </r>
    <r>
      <rPr>
        <sz val="11"/>
        <rFont val="Arial"/>
        <family val="2"/>
      </rPr>
      <t>) or the quantity of recovered CH</t>
    </r>
    <r>
      <rPr>
        <vertAlign val="subscript"/>
        <sz val="11"/>
        <rFont val="Arial"/>
        <family val="2"/>
      </rPr>
      <t>4</t>
    </r>
    <r>
      <rPr>
        <sz val="11"/>
        <rFont val="Arial"/>
        <family val="2"/>
      </rPr>
      <t xml:space="preserve"> in the reporting year (Equation HH-4 of subpart HH, metric tons CH</t>
    </r>
    <r>
      <rPr>
        <vertAlign val="subscript"/>
        <sz val="11"/>
        <rFont val="Arial"/>
        <family val="2"/>
      </rPr>
      <t>4</t>
    </r>
    <r>
      <rPr>
        <sz val="11"/>
        <rFont val="Arial"/>
        <family val="2"/>
      </rPr>
      <t xml:space="preserve">), whichever is greater.  </t>
    </r>
  </si>
  <si>
    <r>
      <t xml:space="preserve">[K] </t>
    </r>
    <r>
      <rPr>
        <sz val="11"/>
        <rFont val="Arial"/>
        <family val="2"/>
      </rPr>
      <t>= unit conversion factor of 10</t>
    </r>
    <r>
      <rPr>
        <vertAlign val="superscript"/>
        <sz val="11"/>
        <rFont val="Arial"/>
        <family val="2"/>
      </rPr>
      <t>6</t>
    </r>
    <r>
      <rPr>
        <sz val="11"/>
        <rFont val="Arial"/>
        <family val="2"/>
      </rPr>
      <t>/365 (grams per metric ton per days per year). 
NOTE: In leap years, use 10</t>
    </r>
    <r>
      <rPr>
        <vertAlign val="superscript"/>
        <sz val="11"/>
        <rFont val="Arial"/>
        <family val="2"/>
      </rPr>
      <t>6</t>
    </r>
    <r>
      <rPr>
        <sz val="11"/>
        <rFont val="Arial"/>
        <family val="2"/>
      </rPr>
      <t>/366 g/metric ton per days/year.</t>
    </r>
  </si>
  <si>
    <t>Is the current reporting year a leap year?</t>
  </si>
  <si>
    <t>Yes</t>
  </si>
  <si>
    <t>No</t>
  </si>
  <si>
    <t>Industrial Solid Waste Landfill</t>
  </si>
  <si>
    <r>
      <t>[R</t>
    </r>
    <r>
      <rPr>
        <b/>
        <vertAlign val="subscript"/>
        <sz val="11"/>
        <color theme="0"/>
        <rFont val="Arial"/>
        <family val="2"/>
      </rPr>
      <t>n</t>
    </r>
    <r>
      <rPr>
        <b/>
        <sz val="11"/>
        <color theme="0"/>
        <rFont val="Arial"/>
        <family val="2"/>
      </rPr>
      <t>] for measurement locations n &lt;= N</t>
    </r>
  </si>
  <si>
    <r>
      <t>[R</t>
    </r>
    <r>
      <rPr>
        <b/>
        <vertAlign val="subscript"/>
        <sz val="11"/>
        <rFont val="Arial"/>
        <family val="2"/>
      </rPr>
      <t>n</t>
    </r>
    <r>
      <rPr>
        <b/>
        <sz val="11"/>
        <rFont val="Arial"/>
        <family val="2"/>
      </rPr>
      <t>]</t>
    </r>
    <r>
      <rPr>
        <sz val="11"/>
        <rFont val="Arial"/>
        <family val="2"/>
      </rPr>
      <t xml:space="preserve"> = Quantity of recovered CH</t>
    </r>
    <r>
      <rPr>
        <vertAlign val="subscript"/>
        <sz val="11"/>
        <rFont val="Arial"/>
        <family val="2"/>
      </rPr>
      <t>4</t>
    </r>
    <r>
      <rPr>
        <sz val="11"/>
        <rFont val="Arial"/>
        <family val="2"/>
      </rPr>
      <t xml:space="preserve"> from Equation HH-4 (metric tons CH</t>
    </r>
    <r>
      <rPr>
        <vertAlign val="subscript"/>
        <sz val="11"/>
        <rFont val="Arial"/>
        <family val="2"/>
      </rPr>
      <t>4</t>
    </r>
    <r>
      <rPr>
        <sz val="11"/>
        <rFont val="Arial"/>
        <family val="2"/>
      </rPr>
      <t>) for this measurement location.</t>
    </r>
  </si>
  <si>
    <t>Input Data for Calculating Area-Weighted Average Collection Efficiency (if multiple cover systems are present)</t>
  </si>
  <si>
    <t>Surface Area [Sarea], square meters</t>
  </si>
  <si>
    <t>Subpart HH - Municipal Solid Waste Landfills - Calculating Methane Flux for Landfills Without Gas Collection</t>
  </si>
  <si>
    <t>Subpart HH - Municipal Solid Waste Landfills - Calculating Methane Flux for Landfills With Gas Collection</t>
  </si>
  <si>
    <t>Under these conditions:</t>
  </si>
  <si>
    <t>I. For all reporting years prior to the 2013 reporting year</t>
  </si>
  <si>
    <t>C1: For all landfills regardless of cover type or methane flux</t>
  </si>
  <si>
    <t>II. For the 2013 reporting year and all subsequent years</t>
  </si>
  <si>
    <t>C2: For landfills that have a geomembrane (synthetic) cover with less than 12 inches of cover soil for the majority of the landfill area containing waste</t>
  </si>
  <si>
    <t>C3: For landfills that do not meet the conditions in C2 above, and for which you elect not to determine methane flux</t>
  </si>
  <si>
    <t>C4: For landfills that do not meet the conditions in C2 above and that do not have a soil cover of at least 24 inches for a majority of the landfill area containing waste</t>
  </si>
  <si>
    <t>Use this landfill methane oxidation fraction:</t>
  </si>
  <si>
    <t>Table HH-4 to Subpart HH of Part 98 - Landfill Methane Oxidation Fractions</t>
  </si>
  <si>
    <r>
      <t>C5: For landfills that have a soil cover of at least 24 inches for a majority of the landfill area containing waste and for which the methane flux rate is less than 10 grams per square meter per day (g/m</t>
    </r>
    <r>
      <rPr>
        <vertAlign val="superscript"/>
        <sz val="11"/>
        <color theme="1"/>
        <rFont val="Arial"/>
        <family val="2"/>
      </rPr>
      <t>2</t>
    </r>
    <r>
      <rPr>
        <sz val="11"/>
        <color theme="1"/>
        <rFont val="Arial"/>
        <family val="2"/>
      </rPr>
      <t>/d)</t>
    </r>
  </si>
  <si>
    <r>
      <t>C6: For landfills that have a soil cover of at least 24 inches for a majority of the landfill area containing waste and for which the methane flux rate is 10 to 70 g/m</t>
    </r>
    <r>
      <rPr>
        <vertAlign val="superscript"/>
        <sz val="11"/>
        <color theme="1"/>
        <rFont val="Arial"/>
        <family val="2"/>
      </rPr>
      <t>2</t>
    </r>
    <r>
      <rPr>
        <sz val="11"/>
        <color theme="1"/>
        <rFont val="Arial"/>
        <family val="2"/>
      </rPr>
      <t>/d</t>
    </r>
  </si>
  <si>
    <r>
      <t>C7: For landfills that have a soil cover of at least 24 inches for a majority of the landfill area containing waste and for which the methane flux rate is greater than 70 g/m</t>
    </r>
    <r>
      <rPr>
        <vertAlign val="superscript"/>
        <sz val="11"/>
        <color theme="1"/>
        <rFont val="Arial"/>
        <family val="2"/>
      </rPr>
      <t>2</t>
    </r>
    <r>
      <rPr>
        <sz val="11"/>
        <color theme="1"/>
        <rFont val="Arial"/>
        <family val="2"/>
      </rPr>
      <t>/d</t>
    </r>
  </si>
  <si>
    <t>For Equation HH-6 of Subpart HH:</t>
  </si>
  <si>
    <t>For Equation HH-7 of Subpart HH:</t>
  </si>
  <si>
    <t>For Equation HH-8 of Subpart HH:</t>
  </si>
  <si>
    <t xml:space="preserve">         Use this value to determine the oxidation fraction (OX) in Table HH-4 to use in Equation HH-5 or Equation TT-6</t>
  </si>
  <si>
    <t xml:space="preserve">         Use this value to determine the oxidation fraction (OX) in Table HH-4 for use in Equation HH-5 or Equation TT-6</t>
  </si>
  <si>
    <t xml:space="preserve">         Use this value to determine the OX in Table HH-4 for use in Equation HH-6</t>
  </si>
  <si>
    <t xml:space="preserve">         Use this value to determine the OX in Table HH-4 for use in Equation HH-7</t>
  </si>
  <si>
    <t xml:space="preserve">         Use this value to determine the OX in Table HH-4 for use in Equation HH-8</t>
  </si>
  <si>
    <t>For Equation HH-5 in Subpart HH, or Equation TT-6 in Subpart TT:</t>
  </si>
  <si>
    <t>e-GGRT RY2013.R.01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</si>
</sst>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000000"/>
    <numFmt numFmtId="167" formatCode="0.0"/>
    <numFmt numFmtId="168" formatCode="0.00000"/>
    <numFmt numFmtId="169" formatCode="#,##0.0000"/>
  </numFmts>
  <fonts count="25" x14ac:knownFonts="1">
    <font>
      <sz val="11"/>
      <color theme="1"/>
      <name val="Calibri"/>
      <family val="2"/>
      <scheme val="minor"/>
    </font>
    <font>
      <b/>
      <sz val="14"/>
      <color indexed="8"/>
      <name val="Arial"/>
      <family val="2"/>
    </font>
    <font>
      <sz val="11"/>
      <color indexed="8"/>
      <name val="Arial"/>
      <family val="2"/>
    </font>
    <font>
      <b/>
      <sz val="11"/>
      <color indexed="8"/>
      <name val="Arial"/>
      <family val="2"/>
    </font>
    <font>
      <b/>
      <sz val="11"/>
      <color indexed="10"/>
      <name val="Arial"/>
      <family val="2"/>
    </font>
    <font>
      <sz val="11"/>
      <name val="Arial"/>
      <family val="2"/>
    </font>
    <font>
      <b/>
      <sz val="11"/>
      <color indexed="30"/>
      <name val="Arial"/>
      <family val="2"/>
    </font>
    <font>
      <b/>
      <sz val="11"/>
      <name val="Arial"/>
      <family val="2"/>
    </font>
    <font>
      <b/>
      <vertAlign val="subscript"/>
      <sz val="11"/>
      <name val="Arial"/>
      <family val="2"/>
    </font>
    <font>
      <sz val="12"/>
      <color indexed="8"/>
      <name val="Arial"/>
      <family val="2"/>
    </font>
    <font>
      <b/>
      <sz val="11"/>
      <color rgb="FFFF0000"/>
      <name val="Arial"/>
      <family val="2"/>
    </font>
    <font>
      <b/>
      <sz val="14"/>
      <color theme="1"/>
      <name val="Arial"/>
      <family val="2"/>
    </font>
    <font>
      <b/>
      <sz val="12"/>
      <color indexed="8"/>
      <name val="Arial"/>
      <family val="2"/>
    </font>
    <font>
      <vertAlign val="superscript"/>
      <sz val="11"/>
      <name val="Arial"/>
      <family val="2"/>
    </font>
    <font>
      <vertAlign val="subscript"/>
      <sz val="11"/>
      <name val="Arial"/>
      <family val="2"/>
    </font>
    <font>
      <sz val="11"/>
      <color indexed="8"/>
      <name val="Calibri"/>
      <family val="2"/>
    </font>
    <font>
      <sz val="11"/>
      <color theme="0" tint="-4.9989318521683403E-2"/>
      <name val="Arial"/>
      <family val="2"/>
    </font>
    <font>
      <sz val="11"/>
      <color theme="0"/>
      <name val="Arial"/>
      <family val="2"/>
    </font>
    <font>
      <b/>
      <vertAlign val="subscript"/>
      <sz val="11"/>
      <color theme="0"/>
      <name val="Arial"/>
      <family val="2"/>
    </font>
    <font>
      <b/>
      <sz val="11"/>
      <color theme="0"/>
      <name val="Arial"/>
      <family val="2"/>
    </font>
    <font>
      <sz val="11"/>
      <color rgb="FFFF0000"/>
      <name val="Arial"/>
      <family val="2"/>
    </font>
    <font>
      <b/>
      <sz val="12"/>
      <color theme="1"/>
      <name val="Arial"/>
      <family val="2"/>
    </font>
    <font>
      <b/>
      <sz val="11"/>
      <color theme="1"/>
      <name val="Arial"/>
      <family val="2"/>
    </font>
    <font>
      <sz val="11"/>
      <color theme="1"/>
      <name val="Arial"/>
      <family val="2"/>
    </font>
    <font>
      <vertAlign val="superscript"/>
      <sz val="11"/>
      <color theme="1"/>
      <name val="Arial"/>
      <family val="2"/>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28">
    <border>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3" fontId="15" fillId="0" borderId="0" applyFont="0" applyFill="0" applyBorder="0" applyAlignment="0" applyProtection="0"/>
  </cellStyleXfs>
  <cellXfs count="108">
    <xf numFmtId="0" fontId="0" fillId="0" borderId="0" xfId="0"/>
    <xf numFmtId="0" fontId="2" fillId="0" borderId="0" xfId="0" applyFont="1"/>
    <xf numFmtId="0" fontId="2" fillId="0" borderId="0" xfId="0" applyFont="1" applyProtection="1"/>
    <xf numFmtId="0" fontId="1" fillId="0" borderId="0" xfId="0" applyFont="1" applyProtection="1"/>
    <xf numFmtId="164" fontId="2" fillId="0" borderId="0" xfId="0" applyNumberFormat="1" applyFont="1" applyProtection="1"/>
    <xf numFmtId="0" fontId="2" fillId="0" borderId="0" xfId="0" applyFont="1" applyAlignment="1" applyProtection="1">
      <alignment horizontal="left"/>
    </xf>
    <xf numFmtId="14" fontId="2" fillId="0" borderId="0" xfId="0" applyNumberFormat="1" applyFont="1" applyAlignment="1" applyProtection="1">
      <alignment horizontal="left"/>
    </xf>
    <xf numFmtId="0" fontId="2" fillId="0" borderId="0" xfId="0" applyFont="1" applyAlignment="1" applyProtection="1">
      <alignment horizontal="right"/>
    </xf>
    <xf numFmtId="0" fontId="10" fillId="0" borderId="0" xfId="0" applyFont="1" applyProtection="1"/>
    <xf numFmtId="0" fontId="6" fillId="0" borderId="0" xfId="0" applyFont="1"/>
    <xf numFmtId="0" fontId="11" fillId="0" borderId="0" xfId="0" applyFont="1" applyAlignment="1" applyProtection="1">
      <alignment vertical="top"/>
    </xf>
    <xf numFmtId="0" fontId="4" fillId="0" borderId="0" xfId="0" applyFont="1" applyBorder="1"/>
    <xf numFmtId="0" fontId="7" fillId="2" borderId="13" xfId="0" applyFont="1" applyFill="1" applyBorder="1" applyAlignment="1">
      <alignment horizontal="center" vertical="top" wrapText="1"/>
    </xf>
    <xf numFmtId="1" fontId="9" fillId="3" borderId="13" xfId="0" applyNumberFormat="1" applyFont="1" applyFill="1" applyBorder="1" applyAlignment="1" applyProtection="1">
      <alignment horizontal="center" vertical="center"/>
      <protection locked="0"/>
    </xf>
    <xf numFmtId="1" fontId="9" fillId="3" borderId="15" xfId="0" applyNumberFormat="1" applyFont="1" applyFill="1" applyBorder="1" applyAlignment="1" applyProtection="1">
      <alignment horizontal="center" vertical="center"/>
      <protection locked="0"/>
    </xf>
    <xf numFmtId="0" fontId="7" fillId="2" borderId="22" xfId="0" applyFont="1" applyFill="1" applyBorder="1" applyAlignment="1">
      <alignment horizontal="center" vertical="top" wrapText="1"/>
    </xf>
    <xf numFmtId="166" fontId="12" fillId="4" borderId="23" xfId="0" applyNumberFormat="1" applyFont="1" applyFill="1" applyBorder="1" applyAlignment="1" applyProtection="1">
      <alignment horizontal="center" vertical="center"/>
    </xf>
    <xf numFmtId="0" fontId="2" fillId="0" borderId="0" xfId="0" applyFont="1" applyProtection="1"/>
    <xf numFmtId="0" fontId="2" fillId="5" borderId="10" xfId="0" applyFont="1" applyFill="1" applyBorder="1" applyProtection="1"/>
    <xf numFmtId="0" fontId="2" fillId="5" borderId="11" xfId="0" applyFont="1" applyFill="1" applyBorder="1" applyProtection="1"/>
    <xf numFmtId="0" fontId="2" fillId="2" borderId="1" xfId="0" applyFont="1" applyFill="1" applyBorder="1" applyProtection="1"/>
    <xf numFmtId="0" fontId="1" fillId="7" borderId="0" xfId="0" applyFont="1" applyFill="1" applyProtection="1"/>
    <xf numFmtId="0" fontId="2" fillId="7" borderId="0" xfId="0" applyFont="1" applyFill="1" applyProtection="1"/>
    <xf numFmtId="0" fontId="10" fillId="7" borderId="0" xfId="0" applyFont="1" applyFill="1" applyProtection="1"/>
    <xf numFmtId="0" fontId="2" fillId="7" borderId="0" xfId="0" applyFont="1" applyFill="1" applyAlignment="1" applyProtection="1">
      <alignment horizontal="right"/>
    </xf>
    <xf numFmtId="0" fontId="2" fillId="7" borderId="0" xfId="0" applyFont="1" applyFill="1" applyAlignment="1" applyProtection="1">
      <alignment horizontal="left"/>
    </xf>
    <xf numFmtId="14" fontId="2" fillId="7" borderId="0" xfId="0" applyNumberFormat="1" applyFont="1" applyFill="1" applyAlignment="1" applyProtection="1">
      <alignment horizontal="left"/>
    </xf>
    <xf numFmtId="0" fontId="7" fillId="7" borderId="0" xfId="0" applyFont="1" applyFill="1" applyAlignment="1" applyProtection="1">
      <alignment horizontal="left" vertical="center" wrapText="1"/>
    </xf>
    <xf numFmtId="0" fontId="11" fillId="7" borderId="0" xfId="0" applyFont="1" applyFill="1" applyAlignment="1" applyProtection="1">
      <alignment vertical="top"/>
    </xf>
    <xf numFmtId="166" fontId="12" fillId="7" borderId="23" xfId="0" applyNumberFormat="1" applyFont="1" applyFill="1" applyBorder="1" applyAlignment="1" applyProtection="1">
      <alignment horizontal="center" vertical="center"/>
    </xf>
    <xf numFmtId="0" fontId="4" fillId="7" borderId="0" xfId="0" applyFont="1" applyFill="1" applyBorder="1"/>
    <xf numFmtId="0" fontId="6" fillId="7" borderId="0" xfId="0" applyFont="1" applyFill="1"/>
    <xf numFmtId="0" fontId="2" fillId="7" borderId="0" xfId="0" applyFont="1" applyFill="1"/>
    <xf numFmtId="0" fontId="2" fillId="7" borderId="0" xfId="0" applyFont="1" applyFill="1" applyBorder="1" applyAlignment="1" applyProtection="1">
      <alignment horizontal="center" vertical="center" wrapText="1"/>
    </xf>
    <xf numFmtId="0" fontId="6" fillId="7" borderId="0" xfId="0" applyFont="1" applyFill="1" applyAlignment="1">
      <alignment horizontal="center" vertical="top" wrapText="1"/>
    </xf>
    <xf numFmtId="0" fontId="0" fillId="7" borderId="0" xfId="0" applyFill="1"/>
    <xf numFmtId="0" fontId="2" fillId="7" borderId="0" xfId="0" applyFont="1" applyFill="1" applyAlignment="1" applyProtection="1">
      <alignment vertical="center" wrapText="1"/>
    </xf>
    <xf numFmtId="0" fontId="2" fillId="7" borderId="0" xfId="0" applyNumberFormat="1" applyFont="1" applyFill="1" applyBorder="1" applyAlignment="1" applyProtection="1">
      <alignment horizontal="center"/>
      <protection locked="0"/>
    </xf>
    <xf numFmtId="0" fontId="2" fillId="7" borderId="0" xfId="0" applyFont="1" applyFill="1" applyAlignment="1">
      <alignment horizontal="center"/>
    </xf>
    <xf numFmtId="0" fontId="7" fillId="6" borderId="22" xfId="0" applyFont="1" applyFill="1" applyBorder="1" applyAlignment="1">
      <alignment horizontal="center" vertical="top" wrapText="1"/>
    </xf>
    <xf numFmtId="0" fontId="7" fillId="6" borderId="3" xfId="0" applyFont="1" applyFill="1" applyBorder="1" applyAlignment="1">
      <alignment horizontal="center" vertical="center" wrapText="1"/>
    </xf>
    <xf numFmtId="0" fontId="5" fillId="6" borderId="5"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2" fillId="6" borderId="24" xfId="0" applyNumberFormat="1" applyFont="1" applyFill="1" applyBorder="1" applyAlignment="1" applyProtection="1">
      <alignment horizontal="center"/>
    </xf>
    <xf numFmtId="0" fontId="7" fillId="6" borderId="3"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7" xfId="0" applyFont="1" applyFill="1" applyBorder="1" applyAlignment="1">
      <alignment horizontal="left" vertical="center" wrapText="1"/>
    </xf>
    <xf numFmtId="0" fontId="2" fillId="6" borderId="3" xfId="0" applyFont="1" applyFill="1" applyBorder="1" applyProtection="1"/>
    <xf numFmtId="0" fontId="2" fillId="6" borderId="5" xfId="0" applyFont="1" applyFill="1" applyBorder="1" applyProtection="1"/>
    <xf numFmtId="0" fontId="2" fillId="6" borderId="7" xfId="0" applyFont="1" applyFill="1" applyBorder="1" applyProtection="1"/>
    <xf numFmtId="0" fontId="16" fillId="0" borderId="0" xfId="0" applyFont="1" applyProtection="1"/>
    <xf numFmtId="167" fontId="9" fillId="5" borderId="13" xfId="0" applyNumberFormat="1" applyFont="1" applyFill="1" applyBorder="1" applyAlignment="1" applyProtection="1">
      <alignment horizontal="center" vertical="center"/>
    </xf>
    <xf numFmtId="0" fontId="16" fillId="7" borderId="0" xfId="0" applyFont="1" applyFill="1" applyBorder="1" applyProtection="1"/>
    <xf numFmtId="0" fontId="2" fillId="8" borderId="4" xfId="0" applyFont="1" applyFill="1" applyBorder="1" applyAlignment="1" applyProtection="1">
      <alignment horizontal="left" vertical="top"/>
      <protection locked="0"/>
    </xf>
    <xf numFmtId="0" fontId="2" fillId="8" borderId="6" xfId="0" applyFont="1" applyFill="1" applyBorder="1" applyAlignment="1" applyProtection="1">
      <alignment horizontal="left" vertical="top"/>
      <protection locked="0"/>
    </xf>
    <xf numFmtId="0" fontId="2" fillId="8" borderId="12" xfId="0" applyFont="1" applyFill="1" applyBorder="1" applyAlignment="1" applyProtection="1">
      <alignment horizontal="left" vertical="top"/>
      <protection locked="0"/>
    </xf>
    <xf numFmtId="0" fontId="2" fillId="8" borderId="4"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167" fontId="2" fillId="6" borderId="6" xfId="0" applyNumberFormat="1" applyFont="1" applyFill="1" applyBorder="1" applyAlignment="1" applyProtection="1">
      <alignment horizontal="center" vertical="center"/>
    </xf>
    <xf numFmtId="165" fontId="2" fillId="8" borderId="13" xfId="0" applyNumberFormat="1" applyFont="1" applyFill="1" applyBorder="1" applyAlignment="1" applyProtection="1">
      <alignment horizontal="center" vertical="center"/>
      <protection locked="0"/>
    </xf>
    <xf numFmtId="165" fontId="2" fillId="8" borderId="14" xfId="0" applyNumberFormat="1" applyFont="1" applyFill="1" applyBorder="1" applyAlignment="1" applyProtection="1">
      <alignment horizontal="center" vertical="center"/>
      <protection locked="0"/>
    </xf>
    <xf numFmtId="168" fontId="2" fillId="6" borderId="13" xfId="0" applyNumberFormat="1" applyFont="1" applyFill="1" applyBorder="1" applyAlignment="1" applyProtection="1">
      <alignment horizontal="center" vertical="center"/>
    </xf>
    <xf numFmtId="168" fontId="2" fillId="6" borderId="14" xfId="0" applyNumberFormat="1" applyFont="1" applyFill="1" applyBorder="1" applyAlignment="1" applyProtection="1">
      <alignment horizontal="center" vertical="center"/>
    </xf>
    <xf numFmtId="167" fontId="2" fillId="6" borderId="12" xfId="0" applyNumberFormat="1" applyFont="1" applyFill="1" applyBorder="1" applyAlignment="1" applyProtection="1">
      <alignment horizontal="center" vertical="center"/>
    </xf>
    <xf numFmtId="0" fontId="17" fillId="7" borderId="0" xfId="0" applyFont="1" applyFill="1" applyProtection="1"/>
    <xf numFmtId="0" fontId="2" fillId="7" borderId="0" xfId="0" applyFont="1" applyFill="1" applyAlignment="1" applyProtection="1">
      <alignment wrapText="1"/>
    </xf>
    <xf numFmtId="0" fontId="7" fillId="7" borderId="0" xfId="0" applyFont="1" applyFill="1" applyAlignment="1" applyProtection="1">
      <alignment horizontal="left" vertical="center" wrapText="1"/>
    </xf>
    <xf numFmtId="0" fontId="2" fillId="3" borderId="4" xfId="0" applyFont="1" applyFill="1" applyBorder="1" applyAlignment="1" applyProtection="1">
      <alignment horizontal="center" vertical="center" wrapText="1"/>
      <protection locked="0"/>
    </xf>
    <xf numFmtId="0" fontId="3" fillId="7" borderId="0" xfId="0" applyFont="1" applyFill="1" applyProtection="1"/>
    <xf numFmtId="169" fontId="3" fillId="7" borderId="16" xfId="0" applyNumberFormat="1" applyFont="1" applyFill="1" applyBorder="1" applyAlignment="1" applyProtection="1">
      <alignment horizontal="center" vertical="center"/>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9" fontId="5" fillId="6" borderId="6" xfId="0" applyNumberFormat="1" applyFont="1" applyFill="1" applyBorder="1" applyAlignment="1">
      <alignment horizontal="left" vertical="center" wrapText="1"/>
    </xf>
    <xf numFmtId="9" fontId="5" fillId="6" borderId="12" xfId="0" applyNumberFormat="1" applyFont="1" applyFill="1" applyBorder="1" applyAlignment="1">
      <alignment horizontal="left" vertical="center" wrapText="1"/>
    </xf>
    <xf numFmtId="0" fontId="5" fillId="6" borderId="4" xfId="0" applyFont="1" applyFill="1" applyBorder="1" applyAlignment="1">
      <alignment horizontal="centerContinuous" vertical="center" wrapText="1"/>
    </xf>
    <xf numFmtId="4" fontId="2" fillId="6" borderId="12" xfId="0" applyNumberFormat="1" applyFont="1" applyFill="1" applyBorder="1" applyAlignment="1" applyProtection="1">
      <alignment horizontal="center" vertical="center"/>
      <protection locked="0"/>
    </xf>
    <xf numFmtId="0" fontId="5" fillId="6" borderId="27" xfId="0" applyFont="1" applyFill="1" applyBorder="1" applyAlignment="1">
      <alignment horizontal="left" vertical="center" wrapText="1"/>
    </xf>
    <xf numFmtId="165" fontId="9" fillId="8" borderId="13" xfId="0" applyNumberFormat="1" applyFont="1" applyFill="1" applyBorder="1" applyAlignment="1" applyProtection="1">
      <alignment horizontal="center" vertical="center"/>
      <protection locked="0"/>
    </xf>
    <xf numFmtId="165" fontId="9" fillId="8" borderId="14" xfId="0" applyNumberFormat="1" applyFont="1" applyFill="1" applyBorder="1" applyAlignment="1" applyProtection="1">
      <alignment horizontal="center" vertical="center"/>
      <protection locked="0"/>
    </xf>
    <xf numFmtId="0" fontId="6" fillId="7" borderId="0" xfId="0" applyFont="1" applyFill="1" applyAlignment="1">
      <alignment horizontal="left" vertical="top"/>
    </xf>
    <xf numFmtId="0" fontId="20" fillId="7" borderId="0" xfId="0" applyFont="1" applyFill="1" applyAlignment="1" applyProtection="1">
      <alignment vertical="top"/>
    </xf>
    <xf numFmtId="0" fontId="21" fillId="0" borderId="0" xfId="0" applyFont="1"/>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3" fillId="0" borderId="5" xfId="0" applyFont="1" applyBorder="1" applyAlignment="1">
      <alignment vertical="center" wrapText="1"/>
    </xf>
    <xf numFmtId="2"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vertical="center" wrapText="1"/>
    </xf>
    <xf numFmtId="2" fontId="23" fillId="0" borderId="12" xfId="0" applyNumberFormat="1" applyFont="1" applyBorder="1" applyAlignment="1">
      <alignment horizontal="center" vertical="center" wrapText="1"/>
    </xf>
    <xf numFmtId="0" fontId="2" fillId="5" borderId="25" xfId="0" applyFont="1" applyFill="1" applyBorder="1" applyAlignment="1" applyProtection="1">
      <alignment horizontal="left" vertical="center"/>
    </xf>
    <xf numFmtId="0" fontId="2" fillId="5" borderId="26" xfId="0" applyFont="1" applyFill="1" applyBorder="1" applyAlignment="1" applyProtection="1">
      <alignment horizontal="left" vertical="center"/>
    </xf>
    <xf numFmtId="0" fontId="7" fillId="0" borderId="0" xfId="0" applyFont="1" applyAlignment="1" applyProtection="1">
      <alignment horizontal="left" vertical="center" wrapText="1"/>
    </xf>
    <xf numFmtId="0" fontId="2" fillId="3" borderId="17" xfId="0" applyFont="1" applyFill="1" applyBorder="1" applyAlignment="1" applyProtection="1">
      <alignment horizontal="left" wrapText="1"/>
      <protection locked="0"/>
    </xf>
    <xf numFmtId="0" fontId="2" fillId="3" borderId="9" xfId="0" applyFont="1" applyFill="1" applyBorder="1" applyAlignment="1" applyProtection="1">
      <alignment horizontal="left" wrapText="1"/>
      <protection locked="0"/>
    </xf>
    <xf numFmtId="0" fontId="2" fillId="3" borderId="18" xfId="0" applyFont="1" applyFill="1" applyBorder="1" applyAlignment="1" applyProtection="1">
      <alignment horizontal="left" wrapText="1"/>
      <protection locked="0"/>
    </xf>
    <xf numFmtId="0" fontId="2" fillId="3" borderId="19" xfId="0" applyFont="1" applyFill="1" applyBorder="1" applyAlignment="1" applyProtection="1">
      <alignment horizontal="left" wrapText="1"/>
      <protection locked="0"/>
    </xf>
    <xf numFmtId="0" fontId="2" fillId="3" borderId="15" xfId="0" applyFont="1" applyFill="1" applyBorder="1" applyAlignment="1" applyProtection="1">
      <alignment horizontal="left" wrapText="1"/>
      <protection locked="0"/>
    </xf>
    <xf numFmtId="0" fontId="2" fillId="3" borderId="8" xfId="0" applyFont="1" applyFill="1" applyBorder="1" applyAlignment="1" applyProtection="1">
      <alignment horizontal="left" wrapText="1"/>
      <protection locked="0"/>
    </xf>
    <xf numFmtId="0" fontId="2" fillId="3" borderId="20" xfId="0" applyFont="1" applyFill="1" applyBorder="1" applyAlignment="1" applyProtection="1">
      <alignment horizontal="left" wrapText="1"/>
      <protection locked="0"/>
    </xf>
    <xf numFmtId="0" fontId="2" fillId="3" borderId="21" xfId="0" applyFont="1" applyFill="1" applyBorder="1" applyAlignment="1" applyProtection="1">
      <alignment horizontal="left" wrapText="1"/>
      <protection locked="0"/>
    </xf>
    <xf numFmtId="0" fontId="7" fillId="7" borderId="0" xfId="0" applyFont="1" applyFill="1" applyAlignment="1" applyProtection="1">
      <alignment horizontal="left"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6" xfId="0" applyFont="1" applyFill="1" applyBorder="1" applyAlignment="1">
      <alignment horizontal="center" vertical="center" wrapText="1"/>
    </xf>
  </cellXfs>
  <cellStyles count="2">
    <cellStyle name="Comma 2" xfId="1"/>
    <cellStyle name="Normal" xfId="0" builtinId="0"/>
  </cellStyles>
  <dxfs count="1">
    <dxf>
      <fill>
        <patternFill>
          <bgColor theme="1" tint="0.14996795556505021"/>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11906</xdr:rowOff>
    </xdr:from>
    <xdr:to>
      <xdr:col>3</xdr:col>
      <xdr:colOff>309561</xdr:colOff>
      <xdr:row>32</xdr:row>
      <xdr:rowOff>166206</xdr:rowOff>
    </xdr:to>
    <xdr:sp macro="" textlink="">
      <xdr:nvSpPr>
        <xdr:cNvPr id="3" name="Bent Arrow 2"/>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31</xdr:row>
      <xdr:rowOff>11906</xdr:rowOff>
    </xdr:from>
    <xdr:to>
      <xdr:col>3</xdr:col>
      <xdr:colOff>309561</xdr:colOff>
      <xdr:row>32</xdr:row>
      <xdr:rowOff>166206</xdr:rowOff>
    </xdr:to>
    <xdr:sp macro="" textlink="">
      <xdr:nvSpPr>
        <xdr:cNvPr id="4" name="Bent Arrow 3"/>
        <xdr:cNvSpPr/>
      </xdr:nvSpPr>
      <xdr:spPr>
        <a:xfrm rot="10800000" flipH="1">
          <a:off x="4505325" y="213383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31</xdr:row>
      <xdr:rowOff>21431</xdr:rowOff>
    </xdr:from>
    <xdr:to>
      <xdr:col>3</xdr:col>
      <xdr:colOff>317300</xdr:colOff>
      <xdr:row>32</xdr:row>
      <xdr:rowOff>166279</xdr:rowOff>
    </xdr:to>
    <xdr:sp macro="" textlink="">
      <xdr:nvSpPr>
        <xdr:cNvPr id="6" name="Bent Arrow 5"/>
        <xdr:cNvSpPr/>
      </xdr:nvSpPr>
      <xdr:spPr>
        <a:xfrm rot="10800000" flipH="1">
          <a:off x="13782675" y="6946106"/>
          <a:ext cx="317300" cy="354398"/>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981075</xdr:colOff>
          <xdr:row>13</xdr:row>
          <xdr:rowOff>171450</xdr:rowOff>
        </xdr:from>
        <xdr:to>
          <xdr:col>2</xdr:col>
          <xdr:colOff>847725</xdr:colOff>
          <xdr:row>16</xdr:row>
          <xdr:rowOff>161925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20</xdr:row>
      <xdr:rowOff>11906</xdr:rowOff>
    </xdr:from>
    <xdr:to>
      <xdr:col>3</xdr:col>
      <xdr:colOff>309561</xdr:colOff>
      <xdr:row>21</xdr:row>
      <xdr:rowOff>166206</xdr:rowOff>
    </xdr:to>
    <xdr:sp macro="" textlink="">
      <xdr:nvSpPr>
        <xdr:cNvPr id="9" name="Bent Arrow 8"/>
        <xdr:cNvSpPr/>
      </xdr:nvSpPr>
      <xdr:spPr>
        <a:xfrm rot="10800000" flipH="1">
          <a:off x="8953500" y="3240881"/>
          <a:ext cx="309561" cy="35432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20</xdr:row>
      <xdr:rowOff>11906</xdr:rowOff>
    </xdr:from>
    <xdr:to>
      <xdr:col>3</xdr:col>
      <xdr:colOff>309561</xdr:colOff>
      <xdr:row>21</xdr:row>
      <xdr:rowOff>166206</xdr:rowOff>
    </xdr:to>
    <xdr:sp macro="" textlink="">
      <xdr:nvSpPr>
        <xdr:cNvPr id="10" name="Bent Arrow 9"/>
        <xdr:cNvSpPr/>
      </xdr:nvSpPr>
      <xdr:spPr>
        <a:xfrm rot="10800000" flipH="1">
          <a:off x="8953500" y="3240881"/>
          <a:ext cx="309561" cy="35432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20</xdr:row>
      <xdr:rowOff>21431</xdr:rowOff>
    </xdr:from>
    <xdr:to>
      <xdr:col>3</xdr:col>
      <xdr:colOff>317300</xdr:colOff>
      <xdr:row>21</xdr:row>
      <xdr:rowOff>166279</xdr:rowOff>
    </xdr:to>
    <xdr:sp macro="" textlink="">
      <xdr:nvSpPr>
        <xdr:cNvPr id="11" name="Bent Arrow 10"/>
        <xdr:cNvSpPr/>
      </xdr:nvSpPr>
      <xdr:spPr>
        <a:xfrm rot="10800000" flipH="1">
          <a:off x="8953500" y="3250406"/>
          <a:ext cx="317300" cy="34487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26</xdr:row>
      <xdr:rowOff>11906</xdr:rowOff>
    </xdr:from>
    <xdr:to>
      <xdr:col>3</xdr:col>
      <xdr:colOff>309561</xdr:colOff>
      <xdr:row>27</xdr:row>
      <xdr:rowOff>166206</xdr:rowOff>
    </xdr:to>
    <xdr:sp macro="" textlink="">
      <xdr:nvSpPr>
        <xdr:cNvPr id="15" name="Bent Arrow 14"/>
        <xdr:cNvSpPr/>
      </xdr:nvSpPr>
      <xdr:spPr>
        <a:xfrm rot="10800000" flipH="1">
          <a:off x="8953500" y="4841081"/>
          <a:ext cx="309561" cy="3067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26</xdr:row>
      <xdr:rowOff>11906</xdr:rowOff>
    </xdr:from>
    <xdr:to>
      <xdr:col>3</xdr:col>
      <xdr:colOff>309561</xdr:colOff>
      <xdr:row>27</xdr:row>
      <xdr:rowOff>166206</xdr:rowOff>
    </xdr:to>
    <xdr:sp macro="" textlink="">
      <xdr:nvSpPr>
        <xdr:cNvPr id="16" name="Bent Arrow 15"/>
        <xdr:cNvSpPr/>
      </xdr:nvSpPr>
      <xdr:spPr>
        <a:xfrm rot="10800000" flipH="1">
          <a:off x="8953500" y="4841081"/>
          <a:ext cx="309561" cy="3067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26</xdr:row>
      <xdr:rowOff>21431</xdr:rowOff>
    </xdr:from>
    <xdr:to>
      <xdr:col>3</xdr:col>
      <xdr:colOff>317300</xdr:colOff>
      <xdr:row>27</xdr:row>
      <xdr:rowOff>166279</xdr:rowOff>
    </xdr:to>
    <xdr:sp macro="" textlink="">
      <xdr:nvSpPr>
        <xdr:cNvPr id="17" name="Bent Arrow 16"/>
        <xdr:cNvSpPr/>
      </xdr:nvSpPr>
      <xdr:spPr>
        <a:xfrm rot="10800000" flipH="1">
          <a:off x="8953500" y="4850606"/>
          <a:ext cx="317300" cy="297248"/>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18" name="Bent Arrow 17"/>
        <xdr:cNvSpPr/>
      </xdr:nvSpPr>
      <xdr:spPr>
        <a:xfrm rot="10800000" flipH="1">
          <a:off x="8953500" y="6450806"/>
          <a:ext cx="309561" cy="2971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19" name="Bent Arrow 18"/>
        <xdr:cNvSpPr/>
      </xdr:nvSpPr>
      <xdr:spPr>
        <a:xfrm rot="10800000" flipH="1">
          <a:off x="8953500" y="6450806"/>
          <a:ext cx="309561" cy="2971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21431</xdr:rowOff>
    </xdr:from>
    <xdr:to>
      <xdr:col>3</xdr:col>
      <xdr:colOff>317300</xdr:colOff>
      <xdr:row>35</xdr:row>
      <xdr:rowOff>166279</xdr:rowOff>
    </xdr:to>
    <xdr:sp macro="" textlink="">
      <xdr:nvSpPr>
        <xdr:cNvPr id="20" name="Bent Arrow 19"/>
        <xdr:cNvSpPr/>
      </xdr:nvSpPr>
      <xdr:spPr>
        <a:xfrm rot="10800000" flipH="1">
          <a:off x="8953500" y="6460331"/>
          <a:ext cx="317300" cy="28772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14</xdr:row>
      <xdr:rowOff>11906</xdr:rowOff>
    </xdr:from>
    <xdr:to>
      <xdr:col>3</xdr:col>
      <xdr:colOff>309561</xdr:colOff>
      <xdr:row>15</xdr:row>
      <xdr:rowOff>166206</xdr:rowOff>
    </xdr:to>
    <xdr:sp macro="" textlink="">
      <xdr:nvSpPr>
        <xdr:cNvPr id="14" name="Bent Arrow 13"/>
        <xdr:cNvSpPr/>
      </xdr:nvSpPr>
      <xdr:spPr>
        <a:xfrm rot="10800000" flipH="1">
          <a:off x="6893719" y="4643437"/>
          <a:ext cx="309561" cy="35670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14</xdr:row>
      <xdr:rowOff>11906</xdr:rowOff>
    </xdr:from>
    <xdr:to>
      <xdr:col>3</xdr:col>
      <xdr:colOff>309561</xdr:colOff>
      <xdr:row>15</xdr:row>
      <xdr:rowOff>166206</xdr:rowOff>
    </xdr:to>
    <xdr:sp macro="" textlink="">
      <xdr:nvSpPr>
        <xdr:cNvPr id="21" name="Bent Arrow 20"/>
        <xdr:cNvSpPr/>
      </xdr:nvSpPr>
      <xdr:spPr>
        <a:xfrm rot="10800000" flipH="1">
          <a:off x="6893719" y="4643437"/>
          <a:ext cx="309561" cy="35670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14</xdr:row>
      <xdr:rowOff>21431</xdr:rowOff>
    </xdr:from>
    <xdr:to>
      <xdr:col>3</xdr:col>
      <xdr:colOff>317300</xdr:colOff>
      <xdr:row>15</xdr:row>
      <xdr:rowOff>166279</xdr:rowOff>
    </xdr:to>
    <xdr:sp macro="" textlink="">
      <xdr:nvSpPr>
        <xdr:cNvPr id="22" name="Bent Arrow 21"/>
        <xdr:cNvSpPr/>
      </xdr:nvSpPr>
      <xdr:spPr>
        <a:xfrm rot="10800000" flipH="1">
          <a:off x="6893719" y="4652962"/>
          <a:ext cx="317300" cy="3472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1773463</xdr:colOff>
      <xdr:row>83</xdr:row>
      <xdr:rowOff>10886</xdr:rowOff>
    </xdr:from>
    <xdr:to>
      <xdr:col>2</xdr:col>
      <xdr:colOff>2083024</xdr:colOff>
      <xdr:row>84</xdr:row>
      <xdr:rowOff>155036</xdr:rowOff>
    </xdr:to>
    <xdr:sp macro="" textlink="">
      <xdr:nvSpPr>
        <xdr:cNvPr id="23" name="Bent Arrow 22"/>
        <xdr:cNvSpPr/>
      </xdr:nvSpPr>
      <xdr:spPr>
        <a:xfrm rot="10800000" flipH="1">
          <a:off x="6524057" y="24752074"/>
          <a:ext cx="309561" cy="33465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0</xdr:col>
      <xdr:colOff>1762125</xdr:colOff>
      <xdr:row>71</xdr:row>
      <xdr:rowOff>178594</xdr:rowOff>
    </xdr:from>
    <xdr:ext cx="7654529" cy="358944"/>
    <mc:AlternateContent xmlns:mc="http://schemas.openxmlformats.org/markup-compatibility/2006" xmlns:a14="http://schemas.microsoft.com/office/drawing/2010/main">
      <mc:Choice Requires="a14">
        <xdr:sp macro="" textlink="">
          <xdr:nvSpPr>
            <xdr:cNvPr id="24" name="TextBox 23"/>
            <xdr:cNvSpPr txBox="1"/>
          </xdr:nvSpPr>
          <xdr:spPr>
            <a:xfrm>
              <a:off x="1762125" y="19240500"/>
              <a:ext cx="7654529" cy="35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600" b="0" i="1">
                          <a:latin typeface="Cambria Math"/>
                        </a:rPr>
                      </m:ctrlPr>
                    </m:sSubPr>
                    <m:e>
                      <m:r>
                        <a:rPr lang="en-US" sz="1600" b="0" i="1">
                          <a:latin typeface="Cambria Math"/>
                        </a:rPr>
                        <m:t>𝐶𝐸</m:t>
                      </m:r>
                    </m:e>
                    <m:sub>
                      <m:r>
                        <a:rPr lang="en-US" sz="1600" b="0" i="1">
                          <a:latin typeface="Cambria Math"/>
                        </a:rPr>
                        <m:t>𝑎𝑣𝑔</m:t>
                      </m:r>
                    </m:sub>
                  </m:sSub>
                </m:oMath>
              </a14:m>
              <a:r>
                <a:rPr lang="en-US" sz="1600"/>
                <a:t> = (A2 x CE2 + A3 x CE3 + A4 x CE4 + A5 x CE5)</a:t>
              </a:r>
              <a:r>
                <a:rPr lang="en-US" sz="1600" baseline="0"/>
                <a:t> / (A2 + A3 + A4 + A5)</a:t>
              </a:r>
              <a:endParaRPr lang="en-US" sz="1600"/>
            </a:p>
          </xdr:txBody>
        </xdr:sp>
      </mc:Choice>
      <mc:Fallback xmlns="">
        <xdr:sp macro="" textlink="">
          <xdr:nvSpPr>
            <xdr:cNvPr id="24" name="TextBox 23"/>
            <xdr:cNvSpPr txBox="1"/>
          </xdr:nvSpPr>
          <xdr:spPr>
            <a:xfrm>
              <a:off x="1762125" y="19240500"/>
              <a:ext cx="7654529" cy="35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0" i="0">
                  <a:latin typeface="Cambria Math"/>
                </a:rPr>
                <a:t>〖𝐶𝐸〗_𝑎𝑣𝑔</a:t>
              </a:r>
              <a:r>
                <a:rPr lang="en-US" sz="1600"/>
                <a:t> = (A2 x CE2 + A3 x CE3 + A4 x CE4 + A5 x CE5)</a:t>
              </a:r>
              <a:r>
                <a:rPr lang="en-US" sz="1600" baseline="0"/>
                <a:t> / (A2 + A3 + A4 + A5)</a:t>
              </a:r>
              <a:endParaRPr lang="en-US" sz="1600"/>
            </a:p>
          </xdr:txBody>
        </xdr:sp>
      </mc:Fallback>
    </mc:AlternateContent>
    <xdr:clientData/>
  </xdr:oneCellAnchor>
  <xdr:twoCellAnchor>
    <xdr:from>
      <xdr:col>3</xdr:col>
      <xdr:colOff>0</xdr:colOff>
      <xdr:row>26</xdr:row>
      <xdr:rowOff>11906</xdr:rowOff>
    </xdr:from>
    <xdr:to>
      <xdr:col>3</xdr:col>
      <xdr:colOff>309561</xdr:colOff>
      <xdr:row>27</xdr:row>
      <xdr:rowOff>166206</xdr:rowOff>
    </xdr:to>
    <xdr:sp macro="" textlink="">
      <xdr:nvSpPr>
        <xdr:cNvPr id="25" name="Bent Arrow 24"/>
        <xdr:cNvSpPr/>
      </xdr:nvSpPr>
      <xdr:spPr>
        <a:xfrm rot="10800000" flipH="1">
          <a:off x="6893719" y="4607719"/>
          <a:ext cx="309561" cy="35670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26</xdr:row>
      <xdr:rowOff>11906</xdr:rowOff>
    </xdr:from>
    <xdr:to>
      <xdr:col>3</xdr:col>
      <xdr:colOff>309561</xdr:colOff>
      <xdr:row>27</xdr:row>
      <xdr:rowOff>166206</xdr:rowOff>
    </xdr:to>
    <xdr:sp macro="" textlink="">
      <xdr:nvSpPr>
        <xdr:cNvPr id="26" name="Bent Arrow 25"/>
        <xdr:cNvSpPr/>
      </xdr:nvSpPr>
      <xdr:spPr>
        <a:xfrm rot="10800000" flipH="1">
          <a:off x="6893719" y="4607719"/>
          <a:ext cx="309561" cy="35670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26</xdr:row>
      <xdr:rowOff>21431</xdr:rowOff>
    </xdr:from>
    <xdr:to>
      <xdr:col>3</xdr:col>
      <xdr:colOff>317300</xdr:colOff>
      <xdr:row>27</xdr:row>
      <xdr:rowOff>166279</xdr:rowOff>
    </xdr:to>
    <xdr:sp macro="" textlink="">
      <xdr:nvSpPr>
        <xdr:cNvPr id="27" name="Bent Arrow 26"/>
        <xdr:cNvSpPr/>
      </xdr:nvSpPr>
      <xdr:spPr>
        <a:xfrm rot="10800000" flipH="1">
          <a:off x="6893719" y="4617244"/>
          <a:ext cx="317300" cy="34725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28" name="Bent Arrow 27"/>
        <xdr:cNvSpPr/>
      </xdr:nvSpPr>
      <xdr:spPr>
        <a:xfrm rot="10800000" flipH="1">
          <a:off x="6893719" y="6072187"/>
          <a:ext cx="309561" cy="30908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29" name="Bent Arrow 28"/>
        <xdr:cNvSpPr/>
      </xdr:nvSpPr>
      <xdr:spPr>
        <a:xfrm rot="10800000" flipH="1">
          <a:off x="6893719" y="6072187"/>
          <a:ext cx="309561" cy="30908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21431</xdr:rowOff>
    </xdr:from>
    <xdr:to>
      <xdr:col>3</xdr:col>
      <xdr:colOff>317300</xdr:colOff>
      <xdr:row>35</xdr:row>
      <xdr:rowOff>166279</xdr:rowOff>
    </xdr:to>
    <xdr:sp macro="" textlink="">
      <xdr:nvSpPr>
        <xdr:cNvPr id="30" name="Bent Arrow 29"/>
        <xdr:cNvSpPr/>
      </xdr:nvSpPr>
      <xdr:spPr>
        <a:xfrm rot="10800000" flipH="1">
          <a:off x="6893719" y="6081712"/>
          <a:ext cx="317300" cy="29963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31" name="Bent Arrow 30"/>
        <xdr:cNvSpPr/>
      </xdr:nvSpPr>
      <xdr:spPr>
        <a:xfrm rot="10800000" flipH="1">
          <a:off x="6893719" y="6072187"/>
          <a:ext cx="309561" cy="30908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11906</xdr:rowOff>
    </xdr:from>
    <xdr:to>
      <xdr:col>3</xdr:col>
      <xdr:colOff>309561</xdr:colOff>
      <xdr:row>35</xdr:row>
      <xdr:rowOff>166206</xdr:rowOff>
    </xdr:to>
    <xdr:sp macro="" textlink="">
      <xdr:nvSpPr>
        <xdr:cNvPr id="32" name="Bent Arrow 31"/>
        <xdr:cNvSpPr/>
      </xdr:nvSpPr>
      <xdr:spPr>
        <a:xfrm rot="10800000" flipH="1">
          <a:off x="6893719" y="6072187"/>
          <a:ext cx="309561" cy="30908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0</xdr:colOff>
      <xdr:row>34</xdr:row>
      <xdr:rowOff>21431</xdr:rowOff>
    </xdr:from>
    <xdr:to>
      <xdr:col>3</xdr:col>
      <xdr:colOff>317300</xdr:colOff>
      <xdr:row>35</xdr:row>
      <xdr:rowOff>166279</xdr:rowOff>
    </xdr:to>
    <xdr:sp macro="" textlink="">
      <xdr:nvSpPr>
        <xdr:cNvPr id="33" name="Bent Arrow 32"/>
        <xdr:cNvSpPr/>
      </xdr:nvSpPr>
      <xdr:spPr>
        <a:xfrm rot="10800000" flipH="1">
          <a:off x="6893719" y="6081712"/>
          <a:ext cx="317300" cy="29963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857250</xdr:colOff>
          <xdr:row>17</xdr:row>
          <xdr:rowOff>85725</xdr:rowOff>
        </xdr:from>
        <xdr:to>
          <xdr:col>2</xdr:col>
          <xdr:colOff>876300</xdr:colOff>
          <xdr:row>20</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24</xdr:row>
          <xdr:rowOff>76200</xdr:rowOff>
        </xdr:from>
        <xdr:to>
          <xdr:col>2</xdr:col>
          <xdr:colOff>104775</xdr:colOff>
          <xdr:row>28</xdr:row>
          <xdr:rowOff>28575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32</xdr:row>
          <xdr:rowOff>76200</xdr:rowOff>
        </xdr:from>
        <xdr:to>
          <xdr:col>2</xdr:col>
          <xdr:colOff>1314450</xdr:colOff>
          <xdr:row>35</xdr:row>
          <xdr:rowOff>190500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809625</xdr:colOff>
          <xdr:row>12</xdr:row>
          <xdr:rowOff>152400</xdr:rowOff>
        </xdr:from>
        <xdr:to>
          <xdr:col>1</xdr:col>
          <xdr:colOff>2705100</xdr:colOff>
          <xdr:row>13</xdr:row>
          <xdr:rowOff>142875</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5.bin"/><Relationship Id="rId4" Type="http://schemas.openxmlformats.org/officeDocument/2006/relationships/oleObject" Target="../embeddings/oleObject2.bin"/><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35"/>
  <sheetViews>
    <sheetView tabSelected="1" zoomScale="80" zoomScaleNormal="80" workbookViewId="0">
      <selection activeCell="Z1" sqref="Z1"/>
    </sheetView>
  </sheetViews>
  <sheetFormatPr defaultRowHeight="14.25" x14ac:dyDescent="0.2"/>
  <cols>
    <col min="1" max="1" width="26.5703125" style="1" customWidth="1"/>
    <col min="2" max="2" width="30.42578125" style="1" customWidth="1"/>
    <col min="3" max="3" width="25.28515625" style="1" customWidth="1"/>
    <col min="4" max="4" width="26" style="1" customWidth="1"/>
    <col min="5" max="5" width="34.140625" style="2" customWidth="1"/>
    <col min="6" max="6" width="24" style="2" customWidth="1"/>
    <col min="7" max="8" width="9.140625" style="2"/>
    <col min="9" max="9" width="12.85546875" style="2" bestFit="1" customWidth="1"/>
    <col min="10" max="16384" width="9.140625" style="2"/>
  </cols>
  <sheetData>
    <row r="1" spans="1:20" ht="18" x14ac:dyDescent="0.25">
      <c r="A1" s="3" t="s">
        <v>46</v>
      </c>
      <c r="B1" s="2"/>
      <c r="C1" s="2"/>
      <c r="D1" s="2"/>
    </row>
    <row r="2" spans="1:20" ht="15" x14ac:dyDescent="0.25">
      <c r="A2" s="8" t="s">
        <v>10</v>
      </c>
      <c r="B2" s="2"/>
      <c r="C2" s="2"/>
      <c r="D2" s="2"/>
    </row>
    <row r="3" spans="1:20" x14ac:dyDescent="0.2">
      <c r="A3" s="7" t="s">
        <v>4</v>
      </c>
      <c r="B3" s="5" t="s">
        <v>69</v>
      </c>
      <c r="C3" s="2"/>
      <c r="D3" s="2"/>
    </row>
    <row r="4" spans="1:20" x14ac:dyDescent="0.2">
      <c r="A4" s="7" t="s">
        <v>5</v>
      </c>
      <c r="B4" s="6">
        <f ca="1">TODAY()</f>
        <v>41668</v>
      </c>
      <c r="C4" s="2"/>
      <c r="D4" s="2"/>
    </row>
    <row r="5" spans="1:20" ht="12.75" customHeight="1" x14ac:dyDescent="0.2">
      <c r="A5" s="94" t="s">
        <v>11</v>
      </c>
      <c r="B5" s="94"/>
      <c r="C5" s="94"/>
      <c r="D5" s="94"/>
      <c r="E5" s="94"/>
      <c r="F5" s="94"/>
    </row>
    <row r="6" spans="1:20" x14ac:dyDescent="0.2">
      <c r="A6" s="94"/>
      <c r="B6" s="94"/>
      <c r="C6" s="94"/>
      <c r="D6" s="94"/>
      <c r="E6" s="94"/>
      <c r="F6" s="94"/>
    </row>
    <row r="7" spans="1:20" ht="12" customHeight="1" x14ac:dyDescent="0.2">
      <c r="A7" s="94"/>
      <c r="B7" s="94"/>
      <c r="C7" s="94"/>
      <c r="D7" s="94"/>
      <c r="E7" s="94"/>
      <c r="F7" s="94"/>
    </row>
    <row r="8" spans="1:20" ht="12" customHeight="1" x14ac:dyDescent="0.2">
      <c r="A8" s="94"/>
      <c r="B8" s="94"/>
      <c r="C8" s="94"/>
      <c r="D8" s="94"/>
      <c r="E8" s="94"/>
      <c r="F8" s="94"/>
    </row>
    <row r="9" spans="1:20" ht="12" customHeight="1" x14ac:dyDescent="0.2">
      <c r="A9" s="94"/>
      <c r="B9" s="94"/>
      <c r="C9" s="94"/>
      <c r="D9" s="94"/>
      <c r="E9" s="94"/>
      <c r="F9" s="94"/>
    </row>
    <row r="10" spans="1:20" ht="12" customHeight="1" x14ac:dyDescent="0.2">
      <c r="A10" s="94"/>
      <c r="B10" s="94"/>
      <c r="C10" s="94"/>
      <c r="D10" s="94"/>
      <c r="E10" s="94"/>
      <c r="F10" s="94"/>
      <c r="S10" s="53" t="s">
        <v>40</v>
      </c>
      <c r="T10" s="53" t="s">
        <v>3</v>
      </c>
    </row>
    <row r="11" spans="1:20" x14ac:dyDescent="0.2">
      <c r="A11" s="94"/>
      <c r="B11" s="94"/>
      <c r="C11" s="94"/>
      <c r="D11" s="94"/>
      <c r="E11" s="94"/>
      <c r="F11" s="94"/>
      <c r="S11" s="53" t="s">
        <v>39</v>
      </c>
      <c r="T11" s="53" t="s">
        <v>41</v>
      </c>
    </row>
    <row r="12" spans="1:20" ht="15.75" customHeight="1" x14ac:dyDescent="0.2">
      <c r="A12" s="94"/>
      <c r="B12" s="94"/>
      <c r="C12" s="94"/>
      <c r="D12" s="94"/>
      <c r="E12" s="94"/>
      <c r="F12" s="94"/>
    </row>
    <row r="13" spans="1:20" ht="18" x14ac:dyDescent="0.2">
      <c r="A13" s="10" t="s">
        <v>68</v>
      </c>
      <c r="B13" s="2"/>
      <c r="C13" s="2"/>
      <c r="D13" s="2"/>
    </row>
    <row r="14" spans="1:20" x14ac:dyDescent="0.2">
      <c r="A14" s="2"/>
      <c r="B14" s="2"/>
      <c r="C14" s="2"/>
      <c r="D14" s="2"/>
    </row>
    <row r="15" spans="1:20" x14ac:dyDescent="0.2">
      <c r="A15" s="2"/>
      <c r="B15" s="2"/>
      <c r="C15" s="2"/>
      <c r="D15" s="2"/>
    </row>
    <row r="16" spans="1:20" x14ac:dyDescent="0.2">
      <c r="A16" s="2"/>
      <c r="B16" s="2"/>
      <c r="C16" s="2"/>
      <c r="D16" s="2"/>
    </row>
    <row r="17" spans="1:4" x14ac:dyDescent="0.2">
      <c r="A17" s="2"/>
      <c r="B17" s="2"/>
      <c r="C17" s="2"/>
      <c r="D17" s="2"/>
    </row>
    <row r="18" spans="1:4" x14ac:dyDescent="0.2">
      <c r="A18" s="2"/>
      <c r="B18" s="2"/>
      <c r="C18" s="2"/>
      <c r="D18" s="2"/>
    </row>
    <row r="19" spans="1:4" ht="12" customHeight="1" x14ac:dyDescent="0.2">
      <c r="A19" s="2"/>
      <c r="B19" s="2"/>
      <c r="C19" s="2"/>
      <c r="D19" s="2"/>
    </row>
    <row r="20" spans="1:4" ht="12" customHeight="1" thickBot="1" x14ac:dyDescent="0.25">
      <c r="A20" s="2"/>
      <c r="B20" s="2"/>
      <c r="C20" s="2"/>
      <c r="D20" s="2"/>
    </row>
    <row r="21" spans="1:4" x14ac:dyDescent="0.2">
      <c r="A21" s="18" t="s">
        <v>0</v>
      </c>
      <c r="B21" s="97"/>
      <c r="C21" s="98"/>
      <c r="D21" s="2"/>
    </row>
    <row r="22" spans="1:4" x14ac:dyDescent="0.2">
      <c r="A22" s="19" t="s">
        <v>1</v>
      </c>
      <c r="B22" s="99"/>
      <c r="C22" s="100"/>
      <c r="D22" s="2"/>
    </row>
    <row r="23" spans="1:4" x14ac:dyDescent="0.2">
      <c r="A23" s="19" t="s">
        <v>6</v>
      </c>
      <c r="B23" s="99"/>
      <c r="C23" s="100"/>
      <c r="D23" s="2"/>
    </row>
    <row r="24" spans="1:4" x14ac:dyDescent="0.2">
      <c r="A24" s="19" t="s">
        <v>7</v>
      </c>
      <c r="B24" s="101"/>
      <c r="C24" s="102"/>
      <c r="D24" s="2"/>
    </row>
    <row r="25" spans="1:4" x14ac:dyDescent="0.2">
      <c r="A25" s="19" t="s">
        <v>8</v>
      </c>
      <c r="B25" s="101"/>
      <c r="C25" s="102"/>
      <c r="D25" s="2"/>
    </row>
    <row r="26" spans="1:4" ht="15" thickBot="1" x14ac:dyDescent="0.25">
      <c r="A26" s="20" t="s">
        <v>2</v>
      </c>
      <c r="B26" s="95" t="s">
        <v>3</v>
      </c>
      <c r="C26" s="96"/>
      <c r="D26" s="2"/>
    </row>
    <row r="27" spans="1:4" x14ac:dyDescent="0.2">
      <c r="A27" s="2"/>
      <c r="B27" s="2"/>
      <c r="C27" s="2"/>
      <c r="D27" s="2"/>
    </row>
    <row r="28" spans="1:4" ht="18.75" thickBot="1" x14ac:dyDescent="0.3">
      <c r="A28" s="3" t="s">
        <v>9</v>
      </c>
      <c r="B28" s="2"/>
      <c r="C28" s="2"/>
      <c r="D28" s="2"/>
    </row>
    <row r="29" spans="1:4" s="17" customFormat="1" ht="21" customHeight="1" x14ac:dyDescent="0.2">
      <c r="A29" s="92" t="s">
        <v>38</v>
      </c>
      <c r="B29" s="93"/>
      <c r="C29" s="70"/>
    </row>
    <row r="30" spans="1:4" ht="120" thickBot="1" x14ac:dyDescent="0.25">
      <c r="A30" s="12" t="s">
        <v>37</v>
      </c>
      <c r="B30" s="12" t="s">
        <v>13</v>
      </c>
      <c r="C30" s="12" t="s">
        <v>12</v>
      </c>
      <c r="D30" s="15" t="s">
        <v>14</v>
      </c>
    </row>
    <row r="31" spans="1:4" ht="17.25" thickTop="1" thickBot="1" x14ac:dyDescent="0.25">
      <c r="A31" s="54">
        <f>IF(C29="yes",1000000/366,1000000/365)</f>
        <v>2739.7260273972602</v>
      </c>
      <c r="B31" s="13"/>
      <c r="C31" s="14"/>
      <c r="D31" s="16" t="e">
        <f>(A31*B31)/C31</f>
        <v>#DIV/0!</v>
      </c>
    </row>
    <row r="32" spans="1:4" ht="15.75" thickTop="1" x14ac:dyDescent="0.25">
      <c r="A32" s="2"/>
      <c r="B32" s="4"/>
      <c r="C32" s="2"/>
      <c r="D32" s="11"/>
    </row>
    <row r="33" spans="1:4" ht="14.25" customHeight="1" x14ac:dyDescent="0.25">
      <c r="A33" s="2"/>
      <c r="B33" s="2"/>
      <c r="C33" s="2"/>
      <c r="D33" s="9" t="s">
        <v>63</v>
      </c>
    </row>
    <row r="34" spans="1:4" ht="14.25" customHeight="1" x14ac:dyDescent="0.2">
      <c r="A34" s="2"/>
      <c r="B34" s="2"/>
      <c r="C34" s="2"/>
      <c r="D34" s="2"/>
    </row>
    <row r="35" spans="1:4" ht="14.25" customHeight="1" x14ac:dyDescent="0.2">
      <c r="A35" s="2"/>
      <c r="B35" s="2"/>
      <c r="C35" s="2"/>
      <c r="D35" s="2"/>
    </row>
  </sheetData>
  <sheetProtection password="CDDE" sheet="1" objects="1" scenarios="1"/>
  <mergeCells count="8">
    <mergeCell ref="A29:B29"/>
    <mergeCell ref="A5:F12"/>
    <mergeCell ref="B26:C26"/>
    <mergeCell ref="B21:C21"/>
    <mergeCell ref="B22:C22"/>
    <mergeCell ref="B23:C23"/>
    <mergeCell ref="B25:C25"/>
    <mergeCell ref="B24:C24"/>
  </mergeCells>
  <phoneticPr fontId="0" type="noConversion"/>
  <dataValidations xWindow="445" yWindow="500" count="6">
    <dataValidation errorStyle="warning" allowBlank="1" showInputMessage="1" showErrorMessage="1" sqref="B21:C25"/>
    <dataValidation type="decimal" allowBlank="1" showInputMessage="1" showErrorMessage="1" errorTitle="Number greater than 0" error="This value must be greater than 0." sqref="C31">
      <formula1>0</formula1>
      <formula2>1000000</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B31">
      <formula1>0</formula1>
      <formula2>250000</formula2>
    </dataValidation>
    <dataValidation type="list" errorStyle="warning" allowBlank="1" showInputMessage="1" showErrorMessage="1" sqref="C29">
      <formula1>$S$10:$S$11</formula1>
    </dataValidation>
    <dataValidation errorStyle="warning" operator="greaterThanOrEqual"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A31"/>
    <dataValidation type="list" errorStyle="warning" allowBlank="1" showInputMessage="1" showErrorMessage="1" sqref="B26:C26">
      <formula1>$T$10:$T$11</formula1>
    </dataValidation>
  </dataValidations>
  <pageMargins left="0.7" right="0.7" top="0.75" bottom="0.75" header="0.3" footer="0.3"/>
  <pageSetup scale="74" fitToHeight="0" orientation="landscape" r:id="rId1"/>
  <drawing r:id="rId2"/>
  <legacyDrawing r:id="rId3"/>
  <oleObjects>
    <mc:AlternateContent xmlns:mc="http://schemas.openxmlformats.org/markup-compatibility/2006">
      <mc:Choice Requires="x14">
        <oleObject progId="Equation.3" shapeId="2049" r:id="rId4">
          <objectPr defaultSize="0" autoPict="0" r:id="rId5">
            <anchor moveWithCells="1">
              <from>
                <xdr:col>0</xdr:col>
                <xdr:colOff>981075</xdr:colOff>
                <xdr:row>13</xdr:row>
                <xdr:rowOff>171450</xdr:rowOff>
              </from>
              <to>
                <xdr:col>2</xdr:col>
                <xdr:colOff>847725</xdr:colOff>
                <xdr:row>16</xdr:row>
                <xdr:rowOff>161925</xdr:rowOff>
              </to>
            </anchor>
          </objectPr>
        </oleObject>
      </mc:Choice>
      <mc:Fallback>
        <oleObject progId="Equation.3"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6"/>
  <sheetViews>
    <sheetView zoomScale="80" zoomScaleNormal="80" workbookViewId="0">
      <selection activeCell="Z1" sqref="Z1"/>
    </sheetView>
  </sheetViews>
  <sheetFormatPr defaultRowHeight="14.25" x14ac:dyDescent="0.2"/>
  <cols>
    <col min="1" max="1" width="26.5703125" style="32" customWidth="1"/>
    <col min="2" max="2" width="44.7109375" style="32" customWidth="1"/>
    <col min="3" max="3" width="32.140625" style="32" customWidth="1"/>
    <col min="4" max="4" width="38.28515625" style="32" customWidth="1"/>
    <col min="5" max="5" width="37.85546875" style="32" customWidth="1"/>
    <col min="6" max="6" width="21.42578125" style="32" customWidth="1"/>
    <col min="7" max="7" width="18" style="22" customWidth="1"/>
    <col min="8" max="8" width="17.7109375" style="22" customWidth="1"/>
    <col min="9" max="9" width="17.5703125" style="22" customWidth="1"/>
    <col min="10" max="16384" width="9.140625" style="22"/>
  </cols>
  <sheetData>
    <row r="1" spans="1:14" ht="18" x14ac:dyDescent="0.25">
      <c r="A1" s="21" t="s">
        <v>47</v>
      </c>
      <c r="B1" s="22"/>
      <c r="C1" s="22"/>
      <c r="D1" s="22"/>
      <c r="E1" s="22"/>
      <c r="F1" s="22"/>
    </row>
    <row r="2" spans="1:14" ht="15" x14ac:dyDescent="0.25">
      <c r="A2" s="23" t="s">
        <v>16</v>
      </c>
      <c r="B2" s="22"/>
      <c r="C2" s="22"/>
      <c r="D2" s="22"/>
      <c r="E2" s="22"/>
      <c r="F2" s="22"/>
    </row>
    <row r="3" spans="1:14" x14ac:dyDescent="0.2">
      <c r="A3" s="24" t="s">
        <v>4</v>
      </c>
      <c r="B3" s="25" t="str">
        <f>'MF LFs no gas collection'!B3</f>
        <v>e-GGRT RY2013.R.01</v>
      </c>
      <c r="C3" s="22"/>
      <c r="D3" s="22"/>
      <c r="E3" s="22"/>
      <c r="F3" s="22"/>
    </row>
    <row r="4" spans="1:14" x14ac:dyDescent="0.2">
      <c r="A4" s="24" t="s">
        <v>5</v>
      </c>
      <c r="B4" s="26">
        <f ca="1">TODAY()</f>
        <v>41668</v>
      </c>
      <c r="C4" s="22"/>
      <c r="D4" s="22"/>
      <c r="E4" s="22"/>
      <c r="F4" s="22"/>
    </row>
    <row r="5" spans="1:14" ht="11.25" customHeight="1" x14ac:dyDescent="0.25">
      <c r="A5" s="23"/>
      <c r="B5" s="26"/>
      <c r="C5" s="22"/>
      <c r="D5" s="22"/>
      <c r="E5" s="22"/>
      <c r="F5" s="22"/>
    </row>
    <row r="6" spans="1:14" x14ac:dyDescent="0.2">
      <c r="A6" s="103" t="s">
        <v>11</v>
      </c>
      <c r="B6" s="103"/>
      <c r="C6" s="103"/>
      <c r="D6" s="103"/>
      <c r="E6" s="103"/>
      <c r="F6" s="22"/>
    </row>
    <row r="7" spans="1:14" x14ac:dyDescent="0.2">
      <c r="A7" s="103"/>
      <c r="B7" s="103"/>
      <c r="C7" s="103"/>
      <c r="D7" s="103"/>
      <c r="E7" s="103"/>
      <c r="F7" s="22"/>
      <c r="M7" s="55">
        <v>8760</v>
      </c>
      <c r="N7" s="55" t="s">
        <v>3</v>
      </c>
    </row>
    <row r="8" spans="1:14" x14ac:dyDescent="0.2">
      <c r="A8" s="103"/>
      <c r="B8" s="103"/>
      <c r="C8" s="103"/>
      <c r="D8" s="103"/>
      <c r="E8" s="103"/>
      <c r="F8" s="22"/>
      <c r="M8" s="55">
        <v>8784</v>
      </c>
      <c r="N8" s="55" t="s">
        <v>41</v>
      </c>
    </row>
    <row r="9" spans="1:14" x14ac:dyDescent="0.2">
      <c r="A9" s="103"/>
      <c r="B9" s="103"/>
      <c r="C9" s="103"/>
      <c r="D9" s="103"/>
      <c r="E9" s="103"/>
      <c r="F9" s="22"/>
    </row>
    <row r="10" spans="1:14" x14ac:dyDescent="0.2">
      <c r="A10" s="103"/>
      <c r="B10" s="103"/>
      <c r="C10" s="103"/>
      <c r="D10" s="103"/>
      <c r="E10" s="103"/>
      <c r="F10" s="22"/>
    </row>
    <row r="11" spans="1:14" x14ac:dyDescent="0.2">
      <c r="A11" s="103"/>
      <c r="B11" s="103"/>
      <c r="C11" s="103"/>
      <c r="D11" s="103"/>
      <c r="E11" s="103"/>
      <c r="F11" s="22"/>
    </row>
    <row r="12" spans="1:14" ht="18" x14ac:dyDescent="0.2">
      <c r="A12" s="10" t="s">
        <v>68</v>
      </c>
      <c r="B12" s="27"/>
      <c r="C12" s="27"/>
      <c r="D12" s="27"/>
      <c r="E12" s="27"/>
      <c r="F12" s="22"/>
    </row>
    <row r="13" spans="1:14" ht="50.25" customHeight="1" thickBot="1" x14ac:dyDescent="0.25">
      <c r="A13" s="69"/>
      <c r="B13" s="69"/>
      <c r="C13" s="69"/>
      <c r="D13" s="39" t="s">
        <v>14</v>
      </c>
      <c r="E13" s="69"/>
      <c r="F13" s="22"/>
    </row>
    <row r="14" spans="1:14" ht="17.25" thickTop="1" thickBot="1" x14ac:dyDescent="0.25">
      <c r="A14" s="69"/>
      <c r="B14" s="69"/>
      <c r="C14" s="69"/>
      <c r="D14" s="29" t="e">
        <f>(C51*C50)/C52</f>
        <v>#DIV/0!</v>
      </c>
      <c r="E14" s="69"/>
      <c r="F14" s="22"/>
    </row>
    <row r="15" spans="1:14" ht="15.75" thickTop="1" x14ac:dyDescent="0.25">
      <c r="A15" s="69"/>
      <c r="B15" s="69"/>
      <c r="C15" s="69"/>
      <c r="D15" s="30"/>
      <c r="E15" s="69"/>
      <c r="F15" s="22"/>
    </row>
    <row r="16" spans="1:14" ht="15" x14ac:dyDescent="0.25">
      <c r="A16" s="69"/>
      <c r="B16" s="69"/>
      <c r="C16" s="69"/>
      <c r="D16" s="31" t="s">
        <v>64</v>
      </c>
      <c r="E16" s="69"/>
      <c r="F16" s="22"/>
    </row>
    <row r="17" spans="1:9" ht="18" x14ac:dyDescent="0.2">
      <c r="A17" s="28" t="s">
        <v>60</v>
      </c>
      <c r="B17" s="22"/>
      <c r="C17" s="22"/>
      <c r="D17" s="22"/>
      <c r="E17" s="22"/>
      <c r="F17" s="22"/>
    </row>
    <row r="18" spans="1:9" x14ac:dyDescent="0.2">
      <c r="A18" s="22"/>
      <c r="B18" s="22"/>
      <c r="C18" s="22"/>
      <c r="D18" s="22"/>
      <c r="E18" s="22"/>
      <c r="F18" s="22"/>
    </row>
    <row r="19" spans="1:9" ht="40.5" customHeight="1" thickBot="1" x14ac:dyDescent="0.25">
      <c r="A19" s="22"/>
      <c r="B19" s="22"/>
      <c r="C19" s="22"/>
      <c r="D19" s="39" t="s">
        <v>15</v>
      </c>
      <c r="E19" s="22"/>
      <c r="F19" s="22"/>
    </row>
    <row r="20" spans="1:9" ht="17.25" customHeight="1" thickTop="1" thickBot="1" x14ac:dyDescent="0.25">
      <c r="A20" s="22"/>
      <c r="B20" s="22"/>
      <c r="C20" s="22"/>
      <c r="D20" s="29" t="e">
        <f>IF(C66&gt;C50,"Error",C51*((C50-C66)/C52))</f>
        <v>#DIV/0!</v>
      </c>
      <c r="E20" s="83" t="str">
        <f>IF(C66&gt;C50,"G_CH4 must be greater than the sum of R_n.  Pease review inputs and use the greater of the results from Eqn HH-1 and Eqn HH-4 for G_CH4.","")</f>
        <v/>
      </c>
      <c r="F20" s="83"/>
      <c r="G20" s="83"/>
      <c r="H20" s="68"/>
      <c r="I20" s="68"/>
    </row>
    <row r="21" spans="1:9" ht="15.75" thickTop="1" x14ac:dyDescent="0.25">
      <c r="A21" s="22"/>
      <c r="B21" s="22"/>
      <c r="C21" s="22"/>
      <c r="D21" s="30"/>
      <c r="E21" s="83"/>
      <c r="F21" s="83"/>
      <c r="G21" s="83"/>
      <c r="H21" s="68"/>
      <c r="I21" s="68"/>
    </row>
    <row r="22" spans="1:9" ht="15" x14ac:dyDescent="0.2">
      <c r="A22" s="22"/>
      <c r="B22" s="22"/>
      <c r="C22" s="22"/>
      <c r="D22" s="82" t="s">
        <v>65</v>
      </c>
      <c r="E22" s="83"/>
      <c r="F22" s="83"/>
      <c r="G22" s="83"/>
    </row>
    <row r="23" spans="1:9" ht="19.5" customHeight="1" x14ac:dyDescent="0.2">
      <c r="A23" s="28" t="s">
        <v>61</v>
      </c>
      <c r="B23" s="22"/>
      <c r="C23" s="22"/>
      <c r="D23" s="22"/>
      <c r="E23" s="22"/>
      <c r="F23" s="22"/>
    </row>
    <row r="24" spans="1:9" ht="12" customHeight="1" x14ac:dyDescent="0.2">
      <c r="A24" s="22"/>
      <c r="B24" s="22"/>
      <c r="C24" s="22"/>
      <c r="D24" s="22"/>
      <c r="E24" s="22"/>
      <c r="F24" s="22"/>
    </row>
    <row r="25" spans="1:9" ht="35.25" customHeight="1" thickBot="1" x14ac:dyDescent="0.25">
      <c r="A25" s="22"/>
      <c r="B25" s="22"/>
      <c r="C25" s="22"/>
      <c r="D25" s="39" t="s">
        <v>15</v>
      </c>
      <c r="E25" s="22"/>
      <c r="F25" s="22"/>
    </row>
    <row r="26" spans="1:9" ht="17.25" thickTop="1" thickBot="1" x14ac:dyDescent="0.25">
      <c r="A26" s="22"/>
      <c r="B26" s="22"/>
      <c r="C26" s="22"/>
      <c r="D26" s="29" t="e">
        <f>C51*((1/C83)*F66)/C52</f>
        <v>#DIV/0!</v>
      </c>
      <c r="E26" s="22"/>
      <c r="F26" s="22"/>
    </row>
    <row r="27" spans="1:9" ht="12" customHeight="1" thickTop="1" x14ac:dyDescent="0.25">
      <c r="A27" s="22"/>
      <c r="B27" s="22"/>
      <c r="C27" s="22"/>
      <c r="D27" s="30"/>
      <c r="E27" s="22"/>
      <c r="F27" s="22"/>
    </row>
    <row r="28" spans="1:9" ht="15" x14ac:dyDescent="0.2">
      <c r="A28" s="22"/>
      <c r="B28" s="22"/>
      <c r="C28" s="22"/>
      <c r="D28" s="82" t="s">
        <v>66</v>
      </c>
      <c r="E28" s="22"/>
      <c r="F28" s="22"/>
    </row>
    <row r="29" spans="1:9" ht="12" customHeight="1" x14ac:dyDescent="0.2">
      <c r="A29" s="22"/>
      <c r="B29" s="22"/>
      <c r="C29" s="22"/>
      <c r="D29" s="22"/>
      <c r="E29" s="22"/>
      <c r="F29" s="22"/>
    </row>
    <row r="30" spans="1:9" ht="12" customHeight="1" x14ac:dyDescent="0.2">
      <c r="A30" s="22"/>
      <c r="B30" s="22"/>
      <c r="C30" s="22"/>
      <c r="D30" s="22"/>
      <c r="E30" s="22"/>
      <c r="F30" s="22"/>
    </row>
    <row r="31" spans="1:9" ht="21" customHeight="1" x14ac:dyDescent="0.2">
      <c r="A31" s="28" t="s">
        <v>62</v>
      </c>
      <c r="B31" s="22"/>
      <c r="C31" s="22"/>
      <c r="D31" s="22"/>
      <c r="E31" s="22"/>
      <c r="F31" s="22"/>
    </row>
    <row r="32" spans="1:9" x14ac:dyDescent="0.2">
      <c r="A32" s="22"/>
      <c r="B32" s="22"/>
      <c r="C32" s="22"/>
      <c r="D32" s="22"/>
      <c r="E32" s="22"/>
      <c r="F32" s="22"/>
    </row>
    <row r="33" spans="1:6" ht="35.25" customHeight="1" thickBot="1" x14ac:dyDescent="0.25">
      <c r="A33" s="22"/>
      <c r="B33" s="22"/>
      <c r="C33" s="22"/>
      <c r="D33" s="39" t="s">
        <v>15</v>
      </c>
      <c r="E33" s="22"/>
      <c r="F33" s="22"/>
    </row>
    <row r="34" spans="1:6" ht="17.25" thickTop="1" thickBot="1" x14ac:dyDescent="0.25">
      <c r="A34" s="22"/>
      <c r="B34" s="22"/>
      <c r="C34" s="22"/>
      <c r="D34" s="29" t="e">
        <f>C51*((1/C83)*F66-C66)/C52</f>
        <v>#DIV/0!</v>
      </c>
      <c r="E34" s="22"/>
      <c r="F34" s="22"/>
    </row>
    <row r="35" spans="1:6" ht="18" customHeight="1" thickTop="1" x14ac:dyDescent="0.25">
      <c r="A35" s="22"/>
      <c r="B35" s="22"/>
      <c r="C35" s="22"/>
      <c r="D35" s="30"/>
      <c r="E35" s="22"/>
      <c r="F35" s="22"/>
    </row>
    <row r="36" spans="1:6" ht="15.75" customHeight="1" x14ac:dyDescent="0.2">
      <c r="A36" s="22"/>
      <c r="B36" s="22"/>
      <c r="C36" s="22"/>
      <c r="D36" s="82" t="s">
        <v>67</v>
      </c>
      <c r="E36" s="22"/>
      <c r="F36" s="22"/>
    </row>
    <row r="37" spans="1:6" ht="16.5" customHeight="1" x14ac:dyDescent="0.2">
      <c r="A37" s="22"/>
      <c r="B37" s="22"/>
      <c r="C37" s="22"/>
      <c r="D37" s="22"/>
      <c r="E37" s="22"/>
      <c r="F37" s="22"/>
    </row>
    <row r="38" spans="1:6" x14ac:dyDescent="0.2">
      <c r="E38" s="22"/>
      <c r="F38" s="22"/>
    </row>
    <row r="39" spans="1:6" ht="12" customHeight="1" thickBot="1" x14ac:dyDescent="0.25">
      <c r="A39" s="22"/>
      <c r="B39" s="22"/>
      <c r="C39" s="22"/>
      <c r="D39" s="22"/>
      <c r="E39" s="22"/>
      <c r="F39" s="22"/>
    </row>
    <row r="40" spans="1:6" ht="15" customHeight="1" x14ac:dyDescent="0.2">
      <c r="A40" s="50" t="s">
        <v>0</v>
      </c>
      <c r="B40" s="56"/>
      <c r="C40" s="22"/>
      <c r="D40" s="22"/>
      <c r="E40" s="22"/>
      <c r="F40" s="22"/>
    </row>
    <row r="41" spans="1:6" x14ac:dyDescent="0.2">
      <c r="A41" s="51" t="s">
        <v>1</v>
      </c>
      <c r="B41" s="57"/>
      <c r="C41" s="22"/>
      <c r="D41" s="22"/>
      <c r="E41" s="22"/>
      <c r="F41" s="22"/>
    </row>
    <row r="42" spans="1:6" x14ac:dyDescent="0.2">
      <c r="A42" s="51" t="s">
        <v>6</v>
      </c>
      <c r="B42" s="57"/>
      <c r="C42" s="22"/>
      <c r="D42" s="22"/>
      <c r="E42" s="22"/>
      <c r="F42" s="22"/>
    </row>
    <row r="43" spans="1:6" x14ac:dyDescent="0.2">
      <c r="A43" s="51" t="s">
        <v>7</v>
      </c>
      <c r="B43" s="57"/>
      <c r="C43" s="22"/>
      <c r="D43" s="22"/>
      <c r="E43" s="22"/>
      <c r="F43" s="22"/>
    </row>
    <row r="44" spans="1:6" x14ac:dyDescent="0.2">
      <c r="A44" s="51" t="s">
        <v>8</v>
      </c>
      <c r="B44" s="57"/>
      <c r="C44" s="22"/>
      <c r="D44" s="22"/>
      <c r="E44" s="22"/>
      <c r="F44" s="22"/>
    </row>
    <row r="45" spans="1:6" ht="15" thickBot="1" x14ac:dyDescent="0.25">
      <c r="A45" s="52" t="s">
        <v>2</v>
      </c>
      <c r="B45" s="58" t="s">
        <v>3</v>
      </c>
      <c r="C45" s="22"/>
      <c r="D45" s="22"/>
      <c r="E45" s="22"/>
      <c r="F45" s="22"/>
    </row>
    <row r="46" spans="1:6" x14ac:dyDescent="0.2">
      <c r="E46" s="22"/>
      <c r="F46" s="22"/>
    </row>
    <row r="47" spans="1:6" ht="18.75" thickBot="1" x14ac:dyDescent="0.3">
      <c r="A47" s="21" t="s">
        <v>9</v>
      </c>
      <c r="B47" s="22"/>
      <c r="C47" s="22"/>
      <c r="D47" s="22"/>
      <c r="E47" s="22"/>
      <c r="F47" s="22"/>
    </row>
    <row r="48" spans="1:6" ht="32.25" customHeight="1" x14ac:dyDescent="0.25">
      <c r="A48" s="21"/>
      <c r="B48" s="47" t="s">
        <v>17</v>
      </c>
      <c r="C48" s="59"/>
      <c r="D48" s="22"/>
      <c r="E48" s="22"/>
      <c r="F48" s="22"/>
    </row>
    <row r="49" spans="1:7" ht="58.5" customHeight="1" x14ac:dyDescent="0.25">
      <c r="A49" s="21"/>
      <c r="B49" s="48" t="s">
        <v>18</v>
      </c>
      <c r="C49" s="60">
        <v>8760</v>
      </c>
      <c r="D49" s="22"/>
      <c r="E49" s="22"/>
      <c r="F49" s="22"/>
    </row>
    <row r="50" spans="1:7" ht="140.25" customHeight="1" x14ac:dyDescent="0.2">
      <c r="A50" s="33"/>
      <c r="B50" s="48" t="s">
        <v>36</v>
      </c>
      <c r="C50" s="60"/>
      <c r="D50" s="22"/>
      <c r="E50" s="22"/>
      <c r="F50" s="22"/>
    </row>
    <row r="51" spans="1:7" ht="82.5" customHeight="1" x14ac:dyDescent="0.2">
      <c r="A51" s="33"/>
      <c r="B51" s="48" t="s">
        <v>37</v>
      </c>
      <c r="C51" s="61">
        <f>IF(C49=8784,1000000/366,1000000/365)</f>
        <v>2739.7260273972602</v>
      </c>
      <c r="D51" s="34"/>
      <c r="E51" s="22"/>
      <c r="F51" s="22"/>
    </row>
    <row r="52" spans="1:7" ht="57.75" customHeight="1" thickBot="1" x14ac:dyDescent="0.25">
      <c r="A52" s="33"/>
      <c r="B52" s="49" t="s">
        <v>12</v>
      </c>
      <c r="C52" s="78">
        <f>SUM(C78:C81)</f>
        <v>0</v>
      </c>
      <c r="D52" s="34"/>
      <c r="E52" s="22"/>
      <c r="F52" s="22"/>
    </row>
    <row r="53" spans="1:7" ht="15.75" thickBot="1" x14ac:dyDescent="0.3">
      <c r="A53" s="33"/>
      <c r="B53" s="35"/>
      <c r="C53" s="35"/>
      <c r="D53" s="34"/>
      <c r="E53" s="22"/>
      <c r="F53" s="22"/>
    </row>
    <row r="54" spans="1:7" ht="68.25" x14ac:dyDescent="0.3">
      <c r="A54" s="36" t="s">
        <v>22</v>
      </c>
      <c r="B54" s="40" t="s">
        <v>20</v>
      </c>
      <c r="C54" s="42" t="s">
        <v>43</v>
      </c>
      <c r="D54" s="42" t="s">
        <v>24</v>
      </c>
      <c r="E54" s="42" t="s">
        <v>23</v>
      </c>
      <c r="F54" s="43" t="s">
        <v>25</v>
      </c>
      <c r="G54" s="67" t="s">
        <v>42</v>
      </c>
    </row>
    <row r="55" spans="1:7" x14ac:dyDescent="0.2">
      <c r="B55" s="44">
        <v>1</v>
      </c>
      <c r="C55" s="62"/>
      <c r="D55" s="62"/>
      <c r="E55" s="64" t="str">
        <f>IF($C$48&lt;$B55,"",$D55/$C$49)</f>
        <v/>
      </c>
      <c r="F55" s="61" t="str">
        <f>IF($C$48&lt;B55,"",C55/E55)</f>
        <v/>
      </c>
      <c r="G55" s="67" t="str">
        <f>IF($C$48&lt;B55,"",C55)</f>
        <v/>
      </c>
    </row>
    <row r="56" spans="1:7" x14ac:dyDescent="0.2">
      <c r="B56" s="44">
        <v>2</v>
      </c>
      <c r="C56" s="62"/>
      <c r="D56" s="62"/>
      <c r="E56" s="64" t="str">
        <f t="shared" ref="E56:E64" si="0">IF($C$48&lt;$B56,"",$D56/$C$49)</f>
        <v/>
      </c>
      <c r="F56" s="61" t="str">
        <f t="shared" ref="F56:F64" si="1">IF($C$48&lt;B56,"",C56/E56)</f>
        <v/>
      </c>
      <c r="G56" s="67" t="str">
        <f t="shared" ref="G56:G64" si="2">IF($C$48&lt;B56,"",C56)</f>
        <v/>
      </c>
    </row>
    <row r="57" spans="1:7" x14ac:dyDescent="0.2">
      <c r="B57" s="44">
        <v>3</v>
      </c>
      <c r="C57" s="62"/>
      <c r="D57" s="62"/>
      <c r="E57" s="64" t="str">
        <f t="shared" si="0"/>
        <v/>
      </c>
      <c r="F57" s="61" t="str">
        <f t="shared" si="1"/>
        <v/>
      </c>
      <c r="G57" s="67" t="str">
        <f t="shared" si="2"/>
        <v/>
      </c>
    </row>
    <row r="58" spans="1:7" x14ac:dyDescent="0.2">
      <c r="B58" s="44">
        <v>4</v>
      </c>
      <c r="C58" s="62"/>
      <c r="D58" s="62"/>
      <c r="E58" s="64" t="str">
        <f t="shared" si="0"/>
        <v/>
      </c>
      <c r="F58" s="61" t="str">
        <f t="shared" si="1"/>
        <v/>
      </c>
      <c r="G58" s="67" t="str">
        <f t="shared" si="2"/>
        <v/>
      </c>
    </row>
    <row r="59" spans="1:7" x14ac:dyDescent="0.2">
      <c r="A59" s="37"/>
      <c r="B59" s="44">
        <v>5</v>
      </c>
      <c r="C59" s="62"/>
      <c r="D59" s="62"/>
      <c r="E59" s="64" t="str">
        <f t="shared" si="0"/>
        <v/>
      </c>
      <c r="F59" s="61" t="str">
        <f t="shared" si="1"/>
        <v/>
      </c>
      <c r="G59" s="67" t="str">
        <f t="shared" si="2"/>
        <v/>
      </c>
    </row>
    <row r="60" spans="1:7" x14ac:dyDescent="0.2">
      <c r="A60" s="37"/>
      <c r="B60" s="44">
        <v>6</v>
      </c>
      <c r="C60" s="62"/>
      <c r="D60" s="62"/>
      <c r="E60" s="64" t="str">
        <f t="shared" si="0"/>
        <v/>
      </c>
      <c r="F60" s="61" t="str">
        <f t="shared" si="1"/>
        <v/>
      </c>
      <c r="G60" s="67" t="str">
        <f t="shared" si="2"/>
        <v/>
      </c>
    </row>
    <row r="61" spans="1:7" x14ac:dyDescent="0.2">
      <c r="A61" s="37"/>
      <c r="B61" s="44">
        <v>7</v>
      </c>
      <c r="C61" s="62"/>
      <c r="D61" s="62"/>
      <c r="E61" s="64" t="str">
        <f t="shared" si="0"/>
        <v/>
      </c>
      <c r="F61" s="61" t="str">
        <f t="shared" si="1"/>
        <v/>
      </c>
      <c r="G61" s="67" t="str">
        <f t="shared" si="2"/>
        <v/>
      </c>
    </row>
    <row r="62" spans="1:7" x14ac:dyDescent="0.2">
      <c r="A62" s="37"/>
      <c r="B62" s="44">
        <v>8</v>
      </c>
      <c r="C62" s="62"/>
      <c r="D62" s="62"/>
      <c r="E62" s="64" t="str">
        <f t="shared" si="0"/>
        <v/>
      </c>
      <c r="F62" s="61" t="str">
        <f t="shared" si="1"/>
        <v/>
      </c>
      <c r="G62" s="67" t="str">
        <f t="shared" si="2"/>
        <v/>
      </c>
    </row>
    <row r="63" spans="1:7" x14ac:dyDescent="0.2">
      <c r="A63" s="37"/>
      <c r="B63" s="44">
        <v>9</v>
      </c>
      <c r="C63" s="62"/>
      <c r="D63" s="62"/>
      <c r="E63" s="64" t="str">
        <f t="shared" si="0"/>
        <v/>
      </c>
      <c r="F63" s="61" t="str">
        <f t="shared" si="1"/>
        <v/>
      </c>
      <c r="G63" s="67" t="str">
        <f t="shared" si="2"/>
        <v/>
      </c>
    </row>
    <row r="64" spans="1:7" ht="15" thickBot="1" x14ac:dyDescent="0.25">
      <c r="A64" s="37"/>
      <c r="B64" s="45">
        <v>10</v>
      </c>
      <c r="C64" s="63"/>
      <c r="D64" s="63"/>
      <c r="E64" s="65" t="str">
        <f t="shared" si="0"/>
        <v/>
      </c>
      <c r="F64" s="66" t="str">
        <f t="shared" si="1"/>
        <v/>
      </c>
      <c r="G64" s="67" t="str">
        <f t="shared" si="2"/>
        <v/>
      </c>
    </row>
    <row r="65" spans="1:8" ht="15" thickBot="1" x14ac:dyDescent="0.25">
      <c r="D65" s="22"/>
      <c r="E65" s="22"/>
      <c r="F65" s="22"/>
    </row>
    <row r="66" spans="1:8" ht="15" thickBot="1" x14ac:dyDescent="0.25">
      <c r="B66" s="38" t="s">
        <v>21</v>
      </c>
      <c r="C66" s="46">
        <f>SUM(G55:G64)</f>
        <v>0</v>
      </c>
      <c r="D66" s="22"/>
      <c r="E66" s="22"/>
      <c r="F66" s="46">
        <f>SUM(F55:F64)</f>
        <v>0</v>
      </c>
    </row>
    <row r="67" spans="1:8" x14ac:dyDescent="0.2">
      <c r="D67" s="22"/>
      <c r="E67" s="22"/>
      <c r="F67" s="22"/>
    </row>
    <row r="69" spans="1:8" ht="18" x14ac:dyDescent="0.25">
      <c r="A69" s="21" t="s">
        <v>44</v>
      </c>
      <c r="E69" s="22"/>
      <c r="F69" s="22"/>
      <c r="G69" s="35"/>
      <c r="H69" s="35"/>
    </row>
    <row r="70" spans="1:8" ht="15" x14ac:dyDescent="0.25">
      <c r="A70" s="22" t="s">
        <v>27</v>
      </c>
      <c r="E70" s="71"/>
      <c r="F70" s="22"/>
      <c r="G70" s="35"/>
      <c r="H70" s="35"/>
    </row>
    <row r="71" spans="1:8" ht="15" x14ac:dyDescent="0.25">
      <c r="A71" s="22" t="s">
        <v>28</v>
      </c>
      <c r="E71" s="71"/>
      <c r="F71" s="22"/>
      <c r="G71" s="35"/>
      <c r="H71" s="35"/>
    </row>
    <row r="72" spans="1:8" ht="15" x14ac:dyDescent="0.25">
      <c r="A72" s="22"/>
      <c r="E72" s="71"/>
      <c r="F72" s="22"/>
      <c r="G72" s="35"/>
      <c r="H72" s="35"/>
    </row>
    <row r="73" spans="1:8" ht="15" x14ac:dyDescent="0.25">
      <c r="A73" s="22"/>
      <c r="F73" s="22"/>
      <c r="G73" s="35"/>
      <c r="H73" s="35"/>
    </row>
    <row r="74" spans="1:8" ht="15" x14ac:dyDescent="0.25">
      <c r="A74" s="22"/>
      <c r="E74" s="71"/>
      <c r="F74" s="22"/>
      <c r="G74" s="35"/>
      <c r="H74" s="35"/>
    </row>
    <row r="75" spans="1:8" ht="15.75" thickBot="1" x14ac:dyDescent="0.3">
      <c r="A75" s="22"/>
      <c r="E75" s="71"/>
      <c r="F75" s="22"/>
      <c r="G75" s="35"/>
      <c r="H75" s="35"/>
    </row>
    <row r="76" spans="1:8" ht="28.5" x14ac:dyDescent="0.25">
      <c r="B76" s="104" t="s">
        <v>45</v>
      </c>
      <c r="C76" s="105"/>
      <c r="D76" s="77" t="s">
        <v>29</v>
      </c>
      <c r="E76" s="35"/>
      <c r="F76" s="35"/>
    </row>
    <row r="77" spans="1:8" ht="28.5" x14ac:dyDescent="0.25">
      <c r="B77" s="41" t="s">
        <v>30</v>
      </c>
      <c r="C77" s="79"/>
      <c r="D77" s="74" t="s">
        <v>26</v>
      </c>
      <c r="E77" s="35"/>
      <c r="F77" s="35"/>
    </row>
    <row r="78" spans="1:8" ht="29.25" x14ac:dyDescent="0.25">
      <c r="B78" s="41" t="s">
        <v>31</v>
      </c>
      <c r="C78" s="80"/>
      <c r="D78" s="75">
        <v>0</v>
      </c>
      <c r="E78" s="35"/>
      <c r="F78" s="35"/>
    </row>
    <row r="79" spans="1:8" ht="29.25" x14ac:dyDescent="0.25">
      <c r="B79" s="41" t="s">
        <v>32</v>
      </c>
      <c r="C79" s="80"/>
      <c r="D79" s="75">
        <v>0.6</v>
      </c>
      <c r="E79" s="35"/>
      <c r="F79" s="35"/>
    </row>
    <row r="80" spans="1:8" ht="43.5" x14ac:dyDescent="0.25">
      <c r="B80" s="41" t="s">
        <v>33</v>
      </c>
      <c r="C80" s="80"/>
      <c r="D80" s="75">
        <v>0.75</v>
      </c>
      <c r="E80" s="35"/>
      <c r="F80" s="35"/>
    </row>
    <row r="81" spans="2:8" ht="44.25" thickBot="1" x14ac:dyDescent="0.3">
      <c r="B81" s="73" t="s">
        <v>34</v>
      </c>
      <c r="C81" s="81"/>
      <c r="D81" s="76">
        <v>0.95</v>
      </c>
      <c r="E81" s="35"/>
      <c r="F81" s="35"/>
    </row>
    <row r="82" spans="2:8" ht="15.75" thickBot="1" x14ac:dyDescent="0.3">
      <c r="E82" s="22"/>
      <c r="F82" s="22"/>
      <c r="G82" s="35"/>
      <c r="H82" s="35"/>
    </row>
    <row r="83" spans="2:8" ht="115.5" thickBot="1" x14ac:dyDescent="0.3">
      <c r="B83" s="41" t="s">
        <v>19</v>
      </c>
      <c r="C83" s="72" t="e">
        <f>((C78*D78)+(C79*D79)+(C80*D80)+(C81*D81))/SUM(C78:C81)</f>
        <v>#DIV/0!</v>
      </c>
      <c r="E83" s="22"/>
      <c r="F83" s="22"/>
      <c r="G83" s="35"/>
      <c r="H83" s="35"/>
    </row>
    <row r="84" spans="2:8" ht="15" x14ac:dyDescent="0.25">
      <c r="E84" s="22"/>
      <c r="F84" s="22"/>
      <c r="G84" s="35"/>
      <c r="H84" s="35"/>
    </row>
    <row r="85" spans="2:8" ht="15" x14ac:dyDescent="0.25">
      <c r="C85" s="35"/>
      <c r="D85" s="31" t="s">
        <v>35</v>
      </c>
      <c r="E85" s="22"/>
      <c r="F85" s="22"/>
      <c r="G85" s="35"/>
      <c r="H85" s="35"/>
    </row>
    <row r="86" spans="2:8" ht="15" x14ac:dyDescent="0.25">
      <c r="E86" s="22"/>
      <c r="F86" s="22"/>
      <c r="G86" s="35"/>
      <c r="H86" s="35"/>
    </row>
  </sheetData>
  <sheetProtection password="CDDE" sheet="1" objects="1" scenarios="1"/>
  <dataConsolidate/>
  <mergeCells count="2">
    <mergeCell ref="A6:E11"/>
    <mergeCell ref="B76:C76"/>
  </mergeCells>
  <conditionalFormatting sqref="C55:D64">
    <cfRule type="expression" dxfId="0" priority="1" stopIfTrue="1">
      <formula>$B55&gt;$C$48</formula>
    </cfRule>
  </conditionalFormatting>
  <dataValidations count="11">
    <dataValidation type="decimal"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prompt="_x000a_" sqref="C53">
      <formula1>0</formula1>
      <formula2>0.95</formula2>
    </dataValidation>
    <dataValidation type="whole" allowBlank="1" showErrorMessage="1" errorTitle="Whole number required" error="Value must be a whole number greater than or equal to 1 and less than or equal to 10." sqref="C48">
      <formula1>1</formula1>
      <formula2>10</formula2>
    </dataValidation>
    <dataValidation errorStyle="warning" allowBlank="1" showInputMessage="1" showErrorMessage="1" sqref="B40:B44"/>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50">
      <formula1>0</formula1>
      <formula2>250000</formula2>
    </dataValidation>
    <dataValidation type="decimal" allowBlank="1" showErrorMessage="1" errorTitle="Reasonable Range" error="The value you have provided is outside the range of 0 to total number of hours in the reporting year (i.e., the [TotAnnualHrs] input in Cell C45).  Please revise the entry to be within this range." prompt="_x000a_" sqref="D55:D64">
      <formula1>0</formula1>
      <formula2>$C$49</formula2>
    </dataValidation>
    <dataValidation type="list" allowBlank="1" showInputMessage="1" showErrorMessage="1" sqref="B45">
      <formula1>$N$7:$N$8</formula1>
    </dataValidation>
    <dataValidation type="list" allowBlank="1" showErrorMessage="1" errorTitle="Whole number required" error="Value must be a whole number greater than or equal to 1 and less than or equal to 10." sqref="C49">
      <formula1>$M$7:$M$8</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prompt="_x000a_" sqref="C51"/>
    <dataValidation type="decimal" allowBlank="1" showErrorMessage="1" errorTitle="Positive Number" error="This value must be greater than 0." prompt="_x000a_" sqref="C52">
      <formula1>0</formula1>
      <formula2>1000000</formula2>
    </dataValidation>
    <dataValidation type="decimal"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prompt="_x000a_" sqref="C55:C64">
      <formula1>0</formula1>
      <formula2>250000</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78:C81">
      <formula1>0</formula1>
      <formula2>1000000</formula2>
    </dataValidation>
  </dataValidations>
  <pageMargins left="0.7" right="0.7" top="0.75" bottom="0.75" header="0.3" footer="0.3"/>
  <pageSetup scale="61" fitToHeight="0"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from>
                <xdr:col>0</xdr:col>
                <xdr:colOff>857250</xdr:colOff>
                <xdr:row>17</xdr:row>
                <xdr:rowOff>85725</xdr:rowOff>
              </from>
              <to>
                <xdr:col>2</xdr:col>
                <xdr:colOff>876300</xdr:colOff>
                <xdr:row>20</xdr:row>
                <xdr:rowOff>123825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from>
                <xdr:col>0</xdr:col>
                <xdr:colOff>838200</xdr:colOff>
                <xdr:row>24</xdr:row>
                <xdr:rowOff>76200</xdr:rowOff>
              </from>
              <to>
                <xdr:col>2</xdr:col>
                <xdr:colOff>104775</xdr:colOff>
                <xdr:row>28</xdr:row>
                <xdr:rowOff>28575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from>
                <xdr:col>0</xdr:col>
                <xdr:colOff>885825</xdr:colOff>
                <xdr:row>32</xdr:row>
                <xdr:rowOff>76200</xdr:rowOff>
              </from>
              <to>
                <xdr:col>2</xdr:col>
                <xdr:colOff>1314450</xdr:colOff>
                <xdr:row>35</xdr:row>
                <xdr:rowOff>190500</xdr:rowOff>
              </to>
            </anchor>
          </objectPr>
        </oleObject>
      </mc:Choice>
      <mc:Fallback>
        <oleObject progId="Equation.3" shapeId="1027" r:id="rId8"/>
      </mc:Fallback>
    </mc:AlternateContent>
    <mc:AlternateContent xmlns:mc="http://schemas.openxmlformats.org/markup-compatibility/2006">
      <mc:Choice Requires="x14">
        <oleObject progId="Equation.3" shapeId="1029" r:id="rId10">
          <objectPr defaultSize="0" autoPict="0" r:id="rId11">
            <anchor moveWithCells="1">
              <from>
                <xdr:col>0</xdr:col>
                <xdr:colOff>809625</xdr:colOff>
                <xdr:row>12</xdr:row>
                <xdr:rowOff>152400</xdr:rowOff>
              </from>
              <to>
                <xdr:col>1</xdr:col>
                <xdr:colOff>2705100</xdr:colOff>
                <xdr:row>13</xdr:row>
                <xdr:rowOff>142875</xdr:rowOff>
              </to>
            </anchor>
          </objectPr>
        </oleObject>
      </mc:Choice>
      <mc:Fallback>
        <oleObject progId="Equation.3" shapeId="1029"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workbookViewId="0">
      <selection activeCell="Z1" sqref="Z1"/>
    </sheetView>
  </sheetViews>
  <sheetFormatPr defaultRowHeight="15" x14ac:dyDescent="0.25"/>
  <cols>
    <col min="1" max="1" width="3.85546875" customWidth="1"/>
    <col min="2" max="2" width="60" customWidth="1"/>
    <col min="3" max="3" width="23.42578125" customWidth="1"/>
  </cols>
  <sheetData>
    <row r="1" spans="2:3" ht="15.75" x14ac:dyDescent="0.25">
      <c r="B1" s="84" t="s">
        <v>56</v>
      </c>
    </row>
    <row r="2" spans="2:3" ht="15.75" thickBot="1" x14ac:dyDescent="0.3"/>
    <row r="3" spans="2:3" ht="55.5" customHeight="1" x14ac:dyDescent="0.25">
      <c r="B3" s="85" t="s">
        <v>48</v>
      </c>
      <c r="C3" s="86" t="s">
        <v>55</v>
      </c>
    </row>
    <row r="4" spans="2:3" ht="18.75" customHeight="1" x14ac:dyDescent="0.25">
      <c r="B4" s="106" t="s">
        <v>49</v>
      </c>
      <c r="C4" s="107"/>
    </row>
    <row r="5" spans="2:3" x14ac:dyDescent="0.25">
      <c r="B5" s="87" t="s">
        <v>50</v>
      </c>
      <c r="C5" s="88">
        <v>0.1</v>
      </c>
    </row>
    <row r="6" spans="2:3" x14ac:dyDescent="0.25">
      <c r="B6" s="106" t="s">
        <v>51</v>
      </c>
      <c r="C6" s="107"/>
    </row>
    <row r="7" spans="2:3" ht="42.75" x14ac:dyDescent="0.25">
      <c r="B7" s="87" t="s">
        <v>52</v>
      </c>
      <c r="C7" s="89">
        <v>0</v>
      </c>
    </row>
    <row r="8" spans="2:3" ht="28.5" x14ac:dyDescent="0.25">
      <c r="B8" s="87" t="s">
        <v>53</v>
      </c>
      <c r="C8" s="88">
        <v>0.1</v>
      </c>
    </row>
    <row r="9" spans="2:3" ht="42.75" x14ac:dyDescent="0.25">
      <c r="B9" s="87" t="s">
        <v>54</v>
      </c>
      <c r="C9" s="88">
        <v>0.1</v>
      </c>
    </row>
    <row r="10" spans="2:3" ht="59.25" x14ac:dyDescent="0.25">
      <c r="B10" s="87" t="s">
        <v>57</v>
      </c>
      <c r="C10" s="89">
        <v>0.35</v>
      </c>
    </row>
    <row r="11" spans="2:3" ht="45" x14ac:dyDescent="0.25">
      <c r="B11" s="87" t="s">
        <v>58</v>
      </c>
      <c r="C11" s="89">
        <v>0.25</v>
      </c>
    </row>
    <row r="12" spans="2:3" ht="45.75" thickBot="1" x14ac:dyDescent="0.3">
      <c r="B12" s="90" t="s">
        <v>59</v>
      </c>
      <c r="C12" s="91">
        <v>0.1</v>
      </c>
    </row>
  </sheetData>
  <sheetProtection password="CDDE" sheet="1" objects="1" scenarios="1"/>
  <mergeCells count="2">
    <mergeCell ref="B4:C4"/>
    <mergeCell ref="B6: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MF LFs no gas collection</vt:lpstr>
      <vt:lpstr>MF LFs with gas collection</vt:lpstr>
      <vt:lpstr>Table HH-4 Oxidation Fractions</vt:lpstr>
    </vt:vector>
  </TitlesOfParts>
  <Company>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2011-01-10T13:52:14Z</cp:lastPrinted>
  <dcterms:created xsi:type="dcterms:W3CDTF">2010-09-20T17:14:09Z</dcterms:created>
  <dcterms:modified xsi:type="dcterms:W3CDTF">2014-01-29T21:56:25Z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